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4E\"/>
    </mc:Choice>
  </mc:AlternateContent>
  <bookViews>
    <workbookView xWindow="240" yWindow="15" windowWidth="11580" windowHeight="6540"/>
  </bookViews>
  <sheets>
    <sheet name="Modèle" sheetId="2" r:id="rId1"/>
    <sheet name="P0" sheetId="1" r:id="rId2"/>
    <sheet name="ContrAdd" sheetId="3" r:id="rId3"/>
  </sheets>
  <definedNames>
    <definedName name="B.inf" localSheetId="2">ContrAdd!$K$21:$M$21</definedName>
    <definedName name="B.inf" localSheetId="1">P0!$K$20:$M$20</definedName>
    <definedName name="B.sup" localSheetId="2">ContrAdd!$K$22:$M$22</definedName>
    <definedName name="B.sup" localSheetId="1">P0!$K$21:$M$21</definedName>
    <definedName name="cj">Modèle!$B$10:$M$10</definedName>
    <definedName name="m" localSheetId="2">ContrAdd!$B$5</definedName>
    <definedName name="m" localSheetId="0">Modèle!$B$5</definedName>
    <definedName name="m" localSheetId="1">P0!$B$5</definedName>
    <definedName name="n">Modèle!$C$5</definedName>
    <definedName name="solver_adj" localSheetId="2" hidden="1">ContrAdd!$B$26:$M$26</definedName>
    <definedName name="solver_adj" localSheetId="0" hidden="1">Modèle!$B$22:$M$22</definedName>
    <definedName name="solver_adj" localSheetId="1" hidden="1">P0!$B$25:$M$25</definedName>
    <definedName name="solver_cvg" localSheetId="2" hidden="1">0.0001</definedName>
    <definedName name="solver_cvg" localSheetId="0" hidden="1">0.0001</definedName>
    <definedName name="solver_cvg" localSheetId="1" hidden="1">0.001</definedName>
    <definedName name="solver_drv" localSheetId="2" hidden="1">1</definedName>
    <definedName name="solver_drv" localSheetId="0" hidden="1">1</definedName>
    <definedName name="solver_drv" localSheetId="1" hidden="1">1</definedName>
    <definedName name="solver_eng" localSheetId="2" hidden="1">2</definedName>
    <definedName name="solver_eng" localSheetId="0" hidden="1">2</definedName>
    <definedName name="solver_eng" localSheetId="1" hidden="1">2</definedName>
    <definedName name="solver_est" localSheetId="2" hidden="1">1</definedName>
    <definedName name="solver_est" localSheetId="0" hidden="1">1</definedName>
    <definedName name="solver_est" localSheetId="1" hidden="1">1</definedName>
    <definedName name="solver_itr" localSheetId="2" hidden="1">100</definedName>
    <definedName name="solver_itr" localSheetId="0" hidden="1">100</definedName>
    <definedName name="solver_itr" localSheetId="1" hidden="1">100</definedName>
    <definedName name="solver_lhs1" localSheetId="2" hidden="1">ContrAdd!$N$13:$N$15</definedName>
    <definedName name="solver_lhs1" localSheetId="0" hidden="1">Modèle!$N$13:$N$15</definedName>
    <definedName name="solver_lhs1" localSheetId="1" hidden="1">P0!$N$13:$N$15</definedName>
    <definedName name="solver_lhs2" localSheetId="2" hidden="1">ContrAdd!$N$16:$N$18</definedName>
    <definedName name="solver_lhs2" localSheetId="0" hidden="1">Modèle!$N$16:$N$18</definedName>
    <definedName name="solver_lhs2" localSheetId="1" hidden="1">P0!$N$16:$N$18</definedName>
    <definedName name="solver_lhs3" localSheetId="2" hidden="1">ContrAdd!$N$19</definedName>
    <definedName name="solver_lhs3" localSheetId="0" hidden="1">Modèle!$K$22:$M$22</definedName>
    <definedName name="solver_lhs3" localSheetId="1" hidden="1">P0!$K$25:$M$25</definedName>
    <definedName name="solver_lhs4" localSheetId="2" hidden="1">ContrAdd!$K$26:$M$26</definedName>
    <definedName name="solver_lhs4" localSheetId="1" hidden="1">P0!$K$25:$M$25</definedName>
    <definedName name="solver_lhs5" localSheetId="2" hidden="1">ContrAdd!$K$26:$M$26</definedName>
    <definedName name="solver_lhs5" localSheetId="1" hidden="1">P0!$K$25:$M$25</definedName>
    <definedName name="solver_lin" localSheetId="2" hidden="1">1</definedName>
    <definedName name="solver_lin" localSheetId="0" hidden="1">1</definedName>
    <definedName name="solver_lin" localSheetId="1" hidden="1">1</definedName>
    <definedName name="solver_mip" localSheetId="2" hidden="1">2147483647</definedName>
    <definedName name="solver_mip" localSheetId="0" hidden="1">2147483647</definedName>
    <definedName name="solver_mip" localSheetId="1" hidden="1">2147483647</definedName>
    <definedName name="solver_mni" localSheetId="2" hidden="1">30</definedName>
    <definedName name="solver_mni" localSheetId="0" hidden="1">30</definedName>
    <definedName name="solver_mni" localSheetId="1" hidden="1">30</definedName>
    <definedName name="solver_mrt" localSheetId="2" hidden="1">0.075</definedName>
    <definedName name="solver_mrt" localSheetId="0" hidden="1">0.075</definedName>
    <definedName name="solver_mrt" localSheetId="1" hidden="1">0.075</definedName>
    <definedName name="solver_msl" localSheetId="2" hidden="1">2</definedName>
    <definedName name="solver_msl" localSheetId="0" hidden="1">2</definedName>
    <definedName name="solver_msl" localSheetId="1" hidden="1">2</definedName>
    <definedName name="solver_neg" localSheetId="2" hidden="1">1</definedName>
    <definedName name="solver_neg" localSheetId="0" hidden="1">1</definedName>
    <definedName name="solver_neg" localSheetId="1" hidden="1">1</definedName>
    <definedName name="solver_nod" localSheetId="2" hidden="1">2147483647</definedName>
    <definedName name="solver_nod" localSheetId="0" hidden="1">2147483647</definedName>
    <definedName name="solver_nod" localSheetId="1" hidden="1">2147483647</definedName>
    <definedName name="solver_num" localSheetId="2" hidden="1">5</definedName>
    <definedName name="solver_num" localSheetId="0" hidden="1">3</definedName>
    <definedName name="solver_num" localSheetId="1" hidden="1">4</definedName>
    <definedName name="solver_nwt" localSheetId="2" hidden="1">1</definedName>
    <definedName name="solver_nwt" localSheetId="0" hidden="1">1</definedName>
    <definedName name="solver_nwt" localSheetId="1" hidden="1">1</definedName>
    <definedName name="solver_opt" localSheetId="2" hidden="1">ContrAdd!$N$10</definedName>
    <definedName name="solver_opt" localSheetId="0" hidden="1">Modèle!$N$10</definedName>
    <definedName name="solver_opt" localSheetId="1" hidden="1">P0!$N$10</definedName>
    <definedName name="solver_pre" localSheetId="2" hidden="1">0.000001</definedName>
    <definedName name="solver_pre" localSheetId="0" hidden="1">0.000001</definedName>
    <definedName name="solver_pre" localSheetId="1" hidden="1">0.000001</definedName>
    <definedName name="solver_rbv" localSheetId="2" hidden="1">1</definedName>
    <definedName name="solver_rbv" localSheetId="0" hidden="1">1</definedName>
    <definedName name="solver_rbv" localSheetId="1" hidden="1">1</definedName>
    <definedName name="solver_rel1" localSheetId="2" hidden="1">1</definedName>
    <definedName name="solver_rel1" localSheetId="0" hidden="1">1</definedName>
    <definedName name="solver_rel1" localSheetId="1" hidden="1">1</definedName>
    <definedName name="solver_rel2" localSheetId="2" hidden="1">3</definedName>
    <definedName name="solver_rel2" localSheetId="0" hidden="1">3</definedName>
    <definedName name="solver_rel2" localSheetId="1" hidden="1">3</definedName>
    <definedName name="solver_rel3" localSheetId="2" hidden="1">3</definedName>
    <definedName name="solver_rel3" localSheetId="0" hidden="1">5</definedName>
    <definedName name="solver_rel3" localSheetId="1" hidden="1">1</definedName>
    <definedName name="solver_rel4" localSheetId="2" hidden="1">1</definedName>
    <definedName name="solver_rel4" localSheetId="1" hidden="1">3</definedName>
    <definedName name="solver_rel5" localSheetId="2" hidden="1">3</definedName>
    <definedName name="solver_rel5" localSheetId="1" hidden="1">5</definedName>
    <definedName name="solver_rhs1" localSheetId="2" hidden="1">ContrAdd!$P$13:$P$15</definedName>
    <definedName name="solver_rhs1" localSheetId="0" hidden="1">Modèle!$P$13:$P$15</definedName>
    <definedName name="solver_rhs1" localSheetId="1" hidden="1">P0!$P$13:$P$15</definedName>
    <definedName name="solver_rhs2" localSheetId="2" hidden="1">ContrAdd!$P$16:$P$18</definedName>
    <definedName name="solver_rhs2" localSheetId="0" hidden="1">Modèle!$P$16:$P$18</definedName>
    <definedName name="solver_rhs2" localSheetId="1" hidden="1">P0!$P$16:$P$18</definedName>
    <definedName name="solver_rhs3" localSheetId="2" hidden="1">ContrAdd!$P$19</definedName>
    <definedName name="solver_rhs3" localSheetId="0" hidden="1">binaire</definedName>
    <definedName name="solver_rhs3" localSheetId="1" hidden="1">P0!$K$21:$M$21</definedName>
    <definedName name="solver_rhs4" localSheetId="2" hidden="1">ContrAdd!$K$22:$M$22</definedName>
    <definedName name="solver_rhs4" localSheetId="1" hidden="1">P0!$K$20:$M$20</definedName>
    <definedName name="solver_rhs5" localSheetId="2" hidden="1">ContrAdd!$K$21:$M$21</definedName>
    <definedName name="solver_rhs5" localSheetId="1" hidden="1">binaire</definedName>
    <definedName name="solver_rlx" localSheetId="2" hidden="1">1</definedName>
    <definedName name="solver_rlx" localSheetId="0" hidden="1">2</definedName>
    <definedName name="solver_rlx" localSheetId="1" hidden="1">1</definedName>
    <definedName name="solver_rsd" localSheetId="2" hidden="1">0</definedName>
    <definedName name="solver_rsd" localSheetId="0" hidden="1">0</definedName>
    <definedName name="solver_rsd" localSheetId="1" hidden="1">0</definedName>
    <definedName name="solver_scl" localSheetId="2" hidden="1">2</definedName>
    <definedName name="solver_scl" localSheetId="0" hidden="1">2</definedName>
    <definedName name="solver_scl" localSheetId="1" hidden="1">2</definedName>
    <definedName name="solver_sho" localSheetId="2" hidden="1">2</definedName>
    <definedName name="solver_sho" localSheetId="0" hidden="1">2</definedName>
    <definedName name="solver_sho" localSheetId="1" hidden="1">2</definedName>
    <definedName name="solver_ssz" localSheetId="2" hidden="1">100</definedName>
    <definedName name="solver_ssz" localSheetId="0" hidden="1">100</definedName>
    <definedName name="solver_ssz" localSheetId="1" hidden="1">100</definedName>
    <definedName name="solver_tim" localSheetId="2" hidden="1">100</definedName>
    <definedName name="solver_tim" localSheetId="0" hidden="1">100</definedName>
    <definedName name="solver_tim" localSheetId="1" hidden="1">100</definedName>
    <definedName name="solver_tol" localSheetId="2" hidden="1">0</definedName>
    <definedName name="solver_tol" localSheetId="0" hidden="1">0</definedName>
    <definedName name="solver_tol" localSheetId="1" hidden="1">0</definedName>
    <definedName name="solver_typ" localSheetId="2" hidden="1">2</definedName>
    <definedName name="solver_typ" localSheetId="0" hidden="1">2</definedName>
    <definedName name="solver_typ" localSheetId="1" hidden="1">2</definedName>
    <definedName name="solver_val" localSheetId="2" hidden="1">0</definedName>
    <definedName name="solver_val" localSheetId="0" hidden="1">0</definedName>
    <definedName name="solver_val" localSheetId="1" hidden="1">0</definedName>
    <definedName name="solver_ver" localSheetId="2" hidden="1">3</definedName>
    <definedName name="solver_ver" localSheetId="0" hidden="1">3</definedName>
    <definedName name="solver_ver" localSheetId="1" hidden="1">3</definedName>
    <definedName name="vi" localSheetId="2">ContrAdd!$K$26:$M$26</definedName>
    <definedName name="vi" localSheetId="0">Modèle!$K$22:$M$22</definedName>
    <definedName name="vi" localSheetId="1">P0!$K$25:$M$25</definedName>
    <definedName name="xj" localSheetId="2">ContrAdd!$B$26:$M$26</definedName>
    <definedName name="xj" localSheetId="0">Modèle!$B$22:$M$22</definedName>
    <definedName name="xj" localSheetId="1">P0!$B$25:$M$25</definedName>
    <definedName name="z" localSheetId="2">ContrAdd!$N$10</definedName>
    <definedName name="z" localSheetId="0">Modèle!$N$10</definedName>
    <definedName name="z" localSheetId="1">P0!$N$10</definedName>
  </definedNames>
  <calcPr calcId="152511" calcOnSave="0"/>
</workbook>
</file>

<file path=xl/calcChain.xml><?xml version="1.0" encoding="utf-8"?>
<calcChain xmlns="http://schemas.openxmlformats.org/spreadsheetml/2006/main">
  <c r="N13" i="3" l="1"/>
  <c r="N18" i="3"/>
  <c r="N19" i="3"/>
  <c r="N17" i="3"/>
  <c r="N16" i="3"/>
  <c r="N15" i="3"/>
  <c r="N14" i="3"/>
  <c r="J10" i="3"/>
  <c r="I10" i="3"/>
  <c r="H10" i="3"/>
  <c r="G10" i="3"/>
  <c r="F10" i="3"/>
  <c r="E10" i="3"/>
  <c r="D10" i="3"/>
  <c r="C10" i="3"/>
  <c r="B10" i="3"/>
  <c r="N18" i="2"/>
  <c r="N17" i="2"/>
  <c r="N16" i="2"/>
  <c r="N15" i="2"/>
  <c r="N14" i="2"/>
  <c r="N13" i="2"/>
  <c r="J10" i="2"/>
  <c r="I10" i="2"/>
  <c r="H10" i="2"/>
  <c r="G10" i="2"/>
  <c r="F10" i="2"/>
  <c r="E10" i="2"/>
  <c r="D10" i="2"/>
  <c r="C10" i="2"/>
  <c r="B10" i="2"/>
  <c r="B10" i="1"/>
  <c r="C10" i="1"/>
  <c r="D10" i="1"/>
  <c r="E10" i="1"/>
  <c r="F10" i="1"/>
  <c r="G10" i="1"/>
  <c r="H10" i="1"/>
  <c r="I10" i="1"/>
  <c r="J10" i="1"/>
  <c r="N13" i="1"/>
  <c r="N14" i="1"/>
  <c r="N15" i="1"/>
  <c r="N16" i="1"/>
  <c r="N17" i="1"/>
  <c r="N18" i="1"/>
  <c r="N10" i="1" l="1"/>
  <c r="N10" i="3"/>
  <c r="N10" i="2"/>
</calcChain>
</file>

<file path=xl/sharedStrings.xml><?xml version="1.0" encoding="utf-8"?>
<sst xmlns="http://schemas.openxmlformats.org/spreadsheetml/2006/main" count="129" uniqueCount="37">
  <si>
    <t>Noms des variables</t>
  </si>
  <si>
    <t>Contraintes technologiques</t>
  </si>
  <si>
    <t>Problème de minimisation</t>
  </si>
  <si>
    <t>&gt;=</t>
  </si>
  <si>
    <t>Bornes inférieures</t>
  </si>
  <si>
    <t>Bornes supérieures</t>
  </si>
  <si>
    <t>Capacité P1</t>
  </si>
  <si>
    <t>Capacité P2</t>
  </si>
  <si>
    <t>Capacité P3</t>
  </si>
  <si>
    <t>Demande A</t>
  </si>
  <si>
    <t>Demande C</t>
  </si>
  <si>
    <t>Demande B</t>
  </si>
  <si>
    <t>&lt;=</t>
  </si>
  <si>
    <t>v1</t>
  </si>
  <si>
    <t>v2</t>
  </si>
  <si>
    <t>v3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</si>
  <si>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</si>
  <si>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</si>
  <si>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</si>
  <si>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Ent</t>
  </si>
  <si>
    <t>0-1</t>
  </si>
  <si>
    <t>4.4.1  Les pâtisseries de MilleFeuille</t>
  </si>
  <si>
    <t>M.G.</t>
  </si>
  <si>
    <t>Signe</t>
  </si>
  <si>
    <t>Const.</t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</si>
  <si>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</si>
  <si>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Contraintes d'intégrité utilisées</t>
  </si>
  <si>
    <t>y1A</t>
  </si>
  <si>
    <t>y1B</t>
  </si>
  <si>
    <t>y1C</t>
  </si>
  <si>
    <t>y2A</t>
  </si>
  <si>
    <t>y2B</t>
  </si>
  <si>
    <t>y2C</t>
  </si>
  <si>
    <t>y3A</t>
  </si>
  <si>
    <t>y3B</t>
  </si>
  <si>
    <t>y3C</t>
  </si>
  <si>
    <t>Min Pâtisseries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</si>
</sst>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3" fontId="0" fillId="0" borderId="3" xfId="0" applyNumberFormat="1" applyBorder="1"/>
    <xf numFmtId="3" fontId="0" fillId="0" borderId="2" xfId="0" applyNumberFormat="1" applyBorder="1"/>
    <xf numFmtId="0" fontId="0" fillId="0" borderId="5" xfId="0" applyBorder="1" applyAlignment="1">
      <alignment horizontal="center"/>
    </xf>
    <xf numFmtId="3" fontId="0" fillId="0" borderId="6" xfId="0" applyNumberFormat="1" applyBorder="1"/>
    <xf numFmtId="0" fontId="0" fillId="0" borderId="7" xfId="0" applyBorder="1" applyAlignment="1">
      <alignment horizontal="center"/>
    </xf>
    <xf numFmtId="3" fontId="0" fillId="0" borderId="8" xfId="0" applyNumberFormat="1" applyBorder="1"/>
    <xf numFmtId="0" fontId="0" fillId="0" borderId="9" xfId="0" applyBorder="1" applyAlignment="1">
      <alignment horizontal="center"/>
    </xf>
    <xf numFmtId="3" fontId="0" fillId="0" borderId="10" xfId="0" applyNumberFormat="1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7" xfId="0" applyBorder="1"/>
    <xf numFmtId="0" fontId="0" fillId="0" borderId="9" xfId="0" applyBorder="1"/>
    <xf numFmtId="0" fontId="0" fillId="0" borderId="12" xfId="0" applyBorder="1"/>
    <xf numFmtId="0" fontId="0" fillId="2" borderId="10" xfId="0" applyFill="1" applyBorder="1"/>
    <xf numFmtId="3" fontId="7" fillId="3" borderId="1" xfId="0" applyNumberFormat="1" applyFont="1" applyFill="1" applyBorder="1"/>
    <xf numFmtId="3" fontId="7" fillId="3" borderId="3" xfId="0" applyNumberFormat="1" applyFont="1" applyFill="1" applyBorder="1"/>
    <xf numFmtId="0" fontId="7" fillId="3" borderId="3" xfId="0" applyFont="1" applyFill="1" applyBorder="1"/>
    <xf numFmtId="0" fontId="7" fillId="3" borderId="2" xfId="0" applyFont="1" applyFill="1" applyBorder="1"/>
    <xf numFmtId="3" fontId="7" fillId="3" borderId="4" xfId="0" applyNumberFormat="1" applyFont="1" applyFill="1" applyBorder="1"/>
    <xf numFmtId="164" fontId="0" fillId="0" borderId="1" xfId="0" applyNumberFormat="1" applyBorder="1"/>
    <xf numFmtId="164" fontId="0" fillId="0" borderId="3" xfId="0" applyNumberFormat="1" applyBorder="1"/>
    <xf numFmtId="3" fontId="0" fillId="2" borderId="6" xfId="0" applyNumberFormat="1" applyFill="1" applyBorder="1"/>
    <xf numFmtId="3" fontId="0" fillId="2" borderId="8" xfId="0" applyNumberFormat="1" applyFill="1" applyBorder="1"/>
    <xf numFmtId="3" fontId="0" fillId="2" borderId="10" xfId="0" applyNumberFormat="1" applyFill="1" applyBorder="1"/>
    <xf numFmtId="1" fontId="7" fillId="3" borderId="3" xfId="0" applyNumberFormat="1" applyFont="1" applyFill="1" applyBorder="1"/>
    <xf numFmtId="1" fontId="7" fillId="3" borderId="2" xfId="0" applyNumberFormat="1" applyFont="1" applyFill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abSelected="1" workbookViewId="0">
      <selection activeCell="T33" sqref="T33"/>
    </sheetView>
  </sheetViews>
  <sheetFormatPr baseColWidth="10" defaultRowHeight="12.75" x14ac:dyDescent="0.2"/>
  <cols>
    <col min="1" max="1" width="30.28515625" customWidth="1"/>
    <col min="2" max="10" width="7.7109375" customWidth="1"/>
    <col min="11" max="13" width="9.7109375" customWidth="1"/>
    <col min="14" max="14" width="9.28515625" customWidth="1"/>
    <col min="15" max="15" width="4.7109375" customWidth="1"/>
    <col min="16" max="16" width="9.28515625" customWidth="1"/>
  </cols>
  <sheetData>
    <row r="1" spans="1:25" ht="15.75" x14ac:dyDescent="0.25">
      <c r="A1" s="7" t="s">
        <v>21</v>
      </c>
    </row>
    <row r="3" spans="1:25" x14ac:dyDescent="0.2">
      <c r="A3" s="2" t="s">
        <v>2</v>
      </c>
    </row>
    <row r="5" spans="1:25" x14ac:dyDescent="0.2">
      <c r="A5" s="1" t="s">
        <v>16</v>
      </c>
      <c r="B5">
        <v>6</v>
      </c>
      <c r="C5">
        <v>12</v>
      </c>
    </row>
    <row r="7" spans="1:25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x14ac:dyDescent="0.2">
      <c r="A8" s="1" t="s">
        <v>0</v>
      </c>
      <c r="B8" s="5" t="s">
        <v>27</v>
      </c>
      <c r="C8" s="5" t="s">
        <v>28</v>
      </c>
      <c r="D8" s="5" t="s">
        <v>29</v>
      </c>
      <c r="E8" s="5" t="s">
        <v>30</v>
      </c>
      <c r="F8" s="5" t="s">
        <v>31</v>
      </c>
      <c r="G8" s="5" t="s">
        <v>32</v>
      </c>
      <c r="H8" s="5" t="s">
        <v>33</v>
      </c>
      <c r="I8" s="5" t="s">
        <v>34</v>
      </c>
      <c r="J8" s="5" t="s">
        <v>35</v>
      </c>
      <c r="K8" s="5" t="s">
        <v>13</v>
      </c>
      <c r="L8" s="5" t="s">
        <v>14</v>
      </c>
      <c r="M8" s="5" t="s">
        <v>15</v>
      </c>
      <c r="N8" s="8" t="s">
        <v>22</v>
      </c>
      <c r="O8" s="9" t="s">
        <v>23</v>
      </c>
      <c r="P8" s="8" t="s">
        <v>24</v>
      </c>
      <c r="Q8" s="4"/>
      <c r="R8" s="4"/>
      <c r="S8" s="4"/>
      <c r="T8" s="4"/>
      <c r="U8" s="4"/>
      <c r="V8" s="4"/>
      <c r="W8" s="4"/>
      <c r="X8" s="4"/>
      <c r="Y8" s="4"/>
    </row>
    <row r="10" spans="1:25" ht="14.25" x14ac:dyDescent="0.25">
      <c r="A10" s="1" t="s">
        <v>17</v>
      </c>
      <c r="B10" s="32">
        <f>7.843*0.28</f>
        <v>2.19604</v>
      </c>
      <c r="C10" s="33">
        <f>7.843*0.32</f>
        <v>2.50976</v>
      </c>
      <c r="D10" s="33">
        <f>7.843*0.27</f>
        <v>2.11761</v>
      </c>
      <c r="E10" s="33">
        <f>7.843*0.36</f>
        <v>2.82348</v>
      </c>
      <c r="F10" s="33">
        <f>7.843*0.28</f>
        <v>2.19604</v>
      </c>
      <c r="G10" s="33">
        <f>7.843*0.33</f>
        <v>2.58819</v>
      </c>
      <c r="H10" s="33">
        <f>7.843*0.39</f>
        <v>3.05877</v>
      </c>
      <c r="I10" s="33">
        <f>7.843*0.36</f>
        <v>2.82348</v>
      </c>
      <c r="J10" s="33">
        <f>7.843*0.22</f>
        <v>1.72546</v>
      </c>
      <c r="K10" s="10">
        <v>2300000</v>
      </c>
      <c r="L10" s="10">
        <v>2750000</v>
      </c>
      <c r="M10" s="11">
        <v>2500000</v>
      </c>
      <c r="N10" s="31">
        <f>SUMPRODUCT(cj,xj)</f>
        <v>6164682</v>
      </c>
      <c r="O10" s="4"/>
    </row>
    <row r="12" spans="1:25" ht="13.5" thickBot="1" x14ac:dyDescent="0.25">
      <c r="A12" s="1" t="s">
        <v>1</v>
      </c>
    </row>
    <row r="13" spans="1:25" x14ac:dyDescent="0.2">
      <c r="A13" t="s">
        <v>6</v>
      </c>
      <c r="B13" s="21">
        <v>1</v>
      </c>
      <c r="C13" s="22">
        <v>1</v>
      </c>
      <c r="D13" s="22">
        <v>1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-400000</v>
      </c>
      <c r="L13" s="22">
        <v>0</v>
      </c>
      <c r="M13" s="18">
        <v>0</v>
      </c>
      <c r="N13" s="34">
        <f t="shared" ref="N13:N18" si="0">SUMPRODUCT(B13:M13,xj)</f>
        <v>0</v>
      </c>
      <c r="O13" s="12" t="s">
        <v>12</v>
      </c>
      <c r="P13" s="13">
        <v>0</v>
      </c>
      <c r="Q13" s="3"/>
      <c r="R13" s="4"/>
    </row>
    <row r="14" spans="1:25" x14ac:dyDescent="0.2">
      <c r="A14" t="s">
        <v>7</v>
      </c>
      <c r="B14" s="23">
        <v>0</v>
      </c>
      <c r="C14" s="4">
        <v>0</v>
      </c>
      <c r="D14" s="4">
        <v>0</v>
      </c>
      <c r="E14" s="4">
        <v>1</v>
      </c>
      <c r="F14" s="4">
        <v>1</v>
      </c>
      <c r="G14" s="4">
        <v>1</v>
      </c>
      <c r="H14" s="4">
        <v>0</v>
      </c>
      <c r="I14" s="4">
        <v>0</v>
      </c>
      <c r="J14" s="4">
        <v>0</v>
      </c>
      <c r="K14" s="4">
        <v>0</v>
      </c>
      <c r="L14" s="4">
        <v>-400000</v>
      </c>
      <c r="M14" s="19">
        <v>0</v>
      </c>
      <c r="N14" s="35">
        <f t="shared" si="0"/>
        <v>0</v>
      </c>
      <c r="O14" s="14" t="s">
        <v>12</v>
      </c>
      <c r="P14" s="15">
        <v>0</v>
      </c>
      <c r="Q14" s="3"/>
      <c r="R14" s="4"/>
    </row>
    <row r="15" spans="1:25" x14ac:dyDescent="0.2">
      <c r="A15" t="s">
        <v>8</v>
      </c>
      <c r="B15" s="23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1</v>
      </c>
      <c r="I15" s="4">
        <v>1</v>
      </c>
      <c r="J15" s="4">
        <v>1</v>
      </c>
      <c r="K15" s="4">
        <v>0</v>
      </c>
      <c r="L15" s="4">
        <v>0</v>
      </c>
      <c r="M15" s="19">
        <v>-400000</v>
      </c>
      <c r="N15" s="35">
        <f t="shared" si="0"/>
        <v>-199999.99999999997</v>
      </c>
      <c r="O15" s="14" t="s">
        <v>12</v>
      </c>
      <c r="P15" s="15">
        <v>0</v>
      </c>
      <c r="Q15" s="3"/>
      <c r="R15" s="4"/>
    </row>
    <row r="16" spans="1:25" x14ac:dyDescent="0.2">
      <c r="A16" t="s">
        <v>9</v>
      </c>
      <c r="B16" s="23">
        <v>1</v>
      </c>
      <c r="C16" s="4">
        <v>0</v>
      </c>
      <c r="D16" s="4">
        <v>0</v>
      </c>
      <c r="E16" s="4">
        <v>1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19">
        <v>0</v>
      </c>
      <c r="N16" s="35">
        <f t="shared" si="0"/>
        <v>300000.00000000006</v>
      </c>
      <c r="O16" s="14" t="s">
        <v>3</v>
      </c>
      <c r="P16" s="15">
        <v>300000</v>
      </c>
      <c r="Q16" s="3"/>
      <c r="R16" s="4"/>
    </row>
    <row r="17" spans="1:18" x14ac:dyDescent="0.2">
      <c r="A17" t="s">
        <v>11</v>
      </c>
      <c r="B17" s="23">
        <v>0</v>
      </c>
      <c r="C17" s="4">
        <v>1</v>
      </c>
      <c r="D17" s="4">
        <v>0</v>
      </c>
      <c r="E17" s="4">
        <v>0</v>
      </c>
      <c r="F17" s="4">
        <v>1</v>
      </c>
      <c r="G17" s="4">
        <v>0</v>
      </c>
      <c r="H17" s="4">
        <v>0</v>
      </c>
      <c r="I17" s="4">
        <v>1</v>
      </c>
      <c r="J17" s="4">
        <v>0</v>
      </c>
      <c r="K17" s="4">
        <v>0</v>
      </c>
      <c r="L17" s="4">
        <v>0</v>
      </c>
      <c r="M17" s="19">
        <v>0</v>
      </c>
      <c r="N17" s="35">
        <f t="shared" si="0"/>
        <v>200000</v>
      </c>
      <c r="O17" s="14" t="s">
        <v>3</v>
      </c>
      <c r="P17" s="15">
        <v>200000</v>
      </c>
      <c r="Q17" s="3"/>
      <c r="R17" s="4"/>
    </row>
    <row r="18" spans="1:18" ht="13.5" thickBot="1" x14ac:dyDescent="0.25">
      <c r="A18" t="s">
        <v>10</v>
      </c>
      <c r="B18" s="24">
        <v>0</v>
      </c>
      <c r="C18" s="25">
        <v>0</v>
      </c>
      <c r="D18" s="25">
        <v>1</v>
      </c>
      <c r="E18" s="25">
        <v>0</v>
      </c>
      <c r="F18" s="25">
        <v>0</v>
      </c>
      <c r="G18" s="25">
        <v>1</v>
      </c>
      <c r="H18" s="25">
        <v>0</v>
      </c>
      <c r="I18" s="25">
        <v>0</v>
      </c>
      <c r="J18" s="25">
        <v>1</v>
      </c>
      <c r="K18" s="25">
        <v>0</v>
      </c>
      <c r="L18" s="25">
        <v>0</v>
      </c>
      <c r="M18" s="20">
        <v>0</v>
      </c>
      <c r="N18" s="36">
        <f t="shared" si="0"/>
        <v>99999.999999999971</v>
      </c>
      <c r="O18" s="16" t="s">
        <v>3</v>
      </c>
      <c r="P18" s="17">
        <v>100000</v>
      </c>
      <c r="Q18" s="3"/>
      <c r="R18" s="4"/>
    </row>
    <row r="19" spans="1:18" x14ac:dyDescent="0.2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3"/>
      <c r="P19" s="4"/>
      <c r="Q19" s="4"/>
      <c r="R19" s="4"/>
    </row>
    <row r="20" spans="1:18" x14ac:dyDescent="0.2">
      <c r="A20" s="1" t="s">
        <v>25</v>
      </c>
      <c r="B20" s="6" t="s">
        <v>19</v>
      </c>
      <c r="C20" s="6" t="s">
        <v>19</v>
      </c>
      <c r="D20" s="6" t="s">
        <v>19</v>
      </c>
      <c r="E20" s="6" t="s">
        <v>19</v>
      </c>
      <c r="F20" s="6" t="s">
        <v>19</v>
      </c>
      <c r="G20" s="6" t="s">
        <v>19</v>
      </c>
      <c r="H20" s="6" t="s">
        <v>19</v>
      </c>
      <c r="I20" s="6" t="s">
        <v>19</v>
      </c>
      <c r="J20" s="6" t="s">
        <v>19</v>
      </c>
      <c r="K20" s="6" t="s">
        <v>20</v>
      </c>
      <c r="L20" s="6" t="s">
        <v>20</v>
      </c>
      <c r="M20" s="6" t="s">
        <v>20</v>
      </c>
      <c r="N20" s="5"/>
      <c r="O20" s="5"/>
      <c r="P20" s="4"/>
      <c r="Q20" s="4"/>
      <c r="R20" s="4"/>
    </row>
    <row r="21" spans="1:18" x14ac:dyDescent="0.2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3"/>
      <c r="P21" s="4"/>
      <c r="Q21" s="4"/>
      <c r="R21" s="4"/>
    </row>
    <row r="22" spans="1:18" ht="14.25" x14ac:dyDescent="0.25">
      <c r="A22" s="1" t="s">
        <v>18</v>
      </c>
      <c r="B22" s="27">
        <v>300000.00000000006</v>
      </c>
      <c r="C22" s="28">
        <v>99999.999999999942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100000.00000000006</v>
      </c>
      <c r="J22" s="28">
        <v>99999.999999999971</v>
      </c>
      <c r="K22" s="37">
        <v>1</v>
      </c>
      <c r="L22" s="37">
        <v>0</v>
      </c>
      <c r="M22" s="38">
        <v>1</v>
      </c>
      <c r="N22" s="4"/>
      <c r="O22" s="3"/>
      <c r="P22" s="4"/>
      <c r="Q22" s="3"/>
      <c r="R22" s="4"/>
    </row>
    <row r="23" spans="1:18" x14ac:dyDescent="0.2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workbookViewId="0">
      <selection activeCell="R26" sqref="R26"/>
    </sheetView>
  </sheetViews>
  <sheetFormatPr baseColWidth="10" defaultRowHeight="12.75" x14ac:dyDescent="0.2"/>
  <cols>
    <col min="1" max="1" width="29.42578125" customWidth="1"/>
    <col min="2" max="10" width="7.7109375" customWidth="1"/>
    <col min="11" max="13" width="9.7109375" customWidth="1"/>
    <col min="14" max="14" width="9.28515625" customWidth="1"/>
    <col min="15" max="15" width="4.7109375" customWidth="1"/>
    <col min="16" max="16" width="9.28515625" customWidth="1"/>
  </cols>
  <sheetData>
    <row r="1" spans="1:25" ht="15.75" x14ac:dyDescent="0.25">
      <c r="A1" s="7" t="s">
        <v>21</v>
      </c>
    </row>
    <row r="3" spans="1:25" x14ac:dyDescent="0.2">
      <c r="A3" s="2" t="s">
        <v>2</v>
      </c>
    </row>
    <row r="5" spans="1:25" x14ac:dyDescent="0.2">
      <c r="A5" s="1" t="s">
        <v>16</v>
      </c>
      <c r="B5">
        <v>6</v>
      </c>
      <c r="C5">
        <v>12</v>
      </c>
    </row>
    <row r="7" spans="1:25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x14ac:dyDescent="0.2">
      <c r="A8" s="1" t="s">
        <v>0</v>
      </c>
      <c r="B8" s="5" t="s">
        <v>27</v>
      </c>
      <c r="C8" s="5" t="s">
        <v>28</v>
      </c>
      <c r="D8" s="5" t="s">
        <v>29</v>
      </c>
      <c r="E8" s="5" t="s">
        <v>30</v>
      </c>
      <c r="F8" s="5" t="s">
        <v>31</v>
      </c>
      <c r="G8" s="5" t="s">
        <v>32</v>
      </c>
      <c r="H8" s="5" t="s">
        <v>33</v>
      </c>
      <c r="I8" s="5" t="s">
        <v>34</v>
      </c>
      <c r="J8" s="5" t="s">
        <v>35</v>
      </c>
      <c r="K8" s="5" t="s">
        <v>13</v>
      </c>
      <c r="L8" s="5" t="s">
        <v>14</v>
      </c>
      <c r="M8" s="5" t="s">
        <v>15</v>
      </c>
      <c r="N8" s="8" t="s">
        <v>22</v>
      </c>
      <c r="O8" s="9" t="s">
        <v>23</v>
      </c>
      <c r="P8" s="8" t="s">
        <v>24</v>
      </c>
      <c r="Q8" s="4"/>
      <c r="R8" s="4"/>
      <c r="S8" s="4"/>
      <c r="T8" s="4"/>
      <c r="U8" s="4"/>
      <c r="V8" s="4"/>
      <c r="W8" s="4"/>
      <c r="X8" s="4"/>
      <c r="Y8" s="4"/>
    </row>
    <row r="10" spans="1:25" ht="14.25" x14ac:dyDescent="0.25">
      <c r="A10" s="1" t="s">
        <v>17</v>
      </c>
      <c r="B10" s="32">
        <f>7.843*0.28</f>
        <v>2.19604</v>
      </c>
      <c r="C10" s="33">
        <f>7.843*0.32</f>
        <v>2.50976</v>
      </c>
      <c r="D10" s="33">
        <f>7.843*0.27</f>
        <v>2.11761</v>
      </c>
      <c r="E10" s="33">
        <f>7.843*0.36</f>
        <v>2.82348</v>
      </c>
      <c r="F10" s="33">
        <f>7.843*0.28</f>
        <v>2.19604</v>
      </c>
      <c r="G10" s="33">
        <f>7.843*0.33</f>
        <v>2.58819</v>
      </c>
      <c r="H10" s="33">
        <f>7.843*0.39</f>
        <v>3.05877</v>
      </c>
      <c r="I10" s="33">
        <f>7.843*0.36</f>
        <v>2.82348</v>
      </c>
      <c r="J10" s="33">
        <f>7.843*0.22</f>
        <v>1.72546</v>
      </c>
      <c r="K10" s="10">
        <v>2300000</v>
      </c>
      <c r="L10" s="10">
        <v>2750000</v>
      </c>
      <c r="M10" s="11">
        <v>2500000</v>
      </c>
      <c r="N10" s="31">
        <f>SUMPRODUCT(cj,xj)</f>
        <v>4914438</v>
      </c>
      <c r="O10" s="4"/>
    </row>
    <row r="12" spans="1:25" ht="13.5" thickBot="1" x14ac:dyDescent="0.25">
      <c r="A12" s="1" t="s">
        <v>1</v>
      </c>
    </row>
    <row r="13" spans="1:25" x14ac:dyDescent="0.2">
      <c r="A13" t="s">
        <v>6</v>
      </c>
      <c r="B13" s="21">
        <v>1</v>
      </c>
      <c r="C13" s="22">
        <v>1</v>
      </c>
      <c r="D13" s="22">
        <v>1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-400000</v>
      </c>
      <c r="L13" s="22">
        <v>0</v>
      </c>
      <c r="M13" s="18">
        <v>0</v>
      </c>
      <c r="N13" s="34">
        <f t="shared" ref="N13:N18" si="0">SUMPRODUCT(B13:M13,xj)</f>
        <v>0</v>
      </c>
      <c r="O13" s="12" t="s">
        <v>12</v>
      </c>
      <c r="P13" s="13">
        <v>0</v>
      </c>
      <c r="Q13" s="3"/>
      <c r="R13" s="4"/>
    </row>
    <row r="14" spans="1:25" x14ac:dyDescent="0.2">
      <c r="A14" t="s">
        <v>7</v>
      </c>
      <c r="B14" s="23">
        <v>0</v>
      </c>
      <c r="C14" s="4">
        <v>0</v>
      </c>
      <c r="D14" s="4">
        <v>0</v>
      </c>
      <c r="E14" s="4">
        <v>1</v>
      </c>
      <c r="F14" s="4">
        <v>1</v>
      </c>
      <c r="G14" s="4">
        <v>1</v>
      </c>
      <c r="H14" s="4">
        <v>0</v>
      </c>
      <c r="I14" s="4">
        <v>0</v>
      </c>
      <c r="J14" s="4">
        <v>0</v>
      </c>
      <c r="K14" s="4">
        <v>0</v>
      </c>
      <c r="L14" s="4">
        <v>-400000</v>
      </c>
      <c r="M14" s="19">
        <v>0</v>
      </c>
      <c r="N14" s="35">
        <f t="shared" si="0"/>
        <v>2.9103830456733704E-11</v>
      </c>
      <c r="O14" s="14" t="s">
        <v>12</v>
      </c>
      <c r="P14" s="15">
        <v>0</v>
      </c>
      <c r="Q14" s="3"/>
      <c r="R14" s="4"/>
    </row>
    <row r="15" spans="1:25" x14ac:dyDescent="0.2">
      <c r="A15" t="s">
        <v>8</v>
      </c>
      <c r="B15" s="23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1</v>
      </c>
      <c r="I15" s="4">
        <v>1</v>
      </c>
      <c r="J15" s="4">
        <v>1</v>
      </c>
      <c r="K15" s="4">
        <v>0</v>
      </c>
      <c r="L15" s="4">
        <v>0</v>
      </c>
      <c r="M15" s="19">
        <v>-400000</v>
      </c>
      <c r="N15" s="35">
        <f t="shared" si="0"/>
        <v>1.4551915228366852E-11</v>
      </c>
      <c r="O15" s="14" t="s">
        <v>12</v>
      </c>
      <c r="P15" s="15">
        <v>0</v>
      </c>
      <c r="Q15" s="3"/>
      <c r="R15" s="4"/>
    </row>
    <row r="16" spans="1:25" x14ac:dyDescent="0.2">
      <c r="A16" t="s">
        <v>9</v>
      </c>
      <c r="B16" s="23">
        <v>1</v>
      </c>
      <c r="C16" s="4">
        <v>0</v>
      </c>
      <c r="D16" s="4">
        <v>0</v>
      </c>
      <c r="E16" s="4">
        <v>1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19">
        <v>0</v>
      </c>
      <c r="N16" s="35">
        <f t="shared" si="0"/>
        <v>300000.00000000006</v>
      </c>
      <c r="O16" s="14" t="s">
        <v>3</v>
      </c>
      <c r="P16" s="15">
        <v>300000</v>
      </c>
      <c r="Q16" s="3"/>
      <c r="R16" s="4"/>
    </row>
    <row r="17" spans="1:18" x14ac:dyDescent="0.2">
      <c r="A17" t="s">
        <v>11</v>
      </c>
      <c r="B17" s="23">
        <v>0</v>
      </c>
      <c r="C17" s="4">
        <v>1</v>
      </c>
      <c r="D17" s="4">
        <v>0</v>
      </c>
      <c r="E17" s="4">
        <v>0</v>
      </c>
      <c r="F17" s="4">
        <v>1</v>
      </c>
      <c r="G17" s="4">
        <v>0</v>
      </c>
      <c r="H17" s="4">
        <v>0</v>
      </c>
      <c r="I17" s="4">
        <v>1</v>
      </c>
      <c r="J17" s="4">
        <v>0</v>
      </c>
      <c r="K17" s="4">
        <v>0</v>
      </c>
      <c r="L17" s="4">
        <v>0</v>
      </c>
      <c r="M17" s="19">
        <v>0</v>
      </c>
      <c r="N17" s="35">
        <f t="shared" si="0"/>
        <v>200000</v>
      </c>
      <c r="O17" s="14" t="s">
        <v>3</v>
      </c>
      <c r="P17" s="15">
        <v>200000</v>
      </c>
      <c r="Q17" s="3"/>
      <c r="R17" s="4"/>
    </row>
    <row r="18" spans="1:18" ht="13.5" thickBot="1" x14ac:dyDescent="0.25">
      <c r="A18" t="s">
        <v>10</v>
      </c>
      <c r="B18" s="24">
        <v>0</v>
      </c>
      <c r="C18" s="25">
        <v>0</v>
      </c>
      <c r="D18" s="25">
        <v>1</v>
      </c>
      <c r="E18" s="25">
        <v>0</v>
      </c>
      <c r="F18" s="25">
        <v>0</v>
      </c>
      <c r="G18" s="25">
        <v>1</v>
      </c>
      <c r="H18" s="25">
        <v>0</v>
      </c>
      <c r="I18" s="25">
        <v>0</v>
      </c>
      <c r="J18" s="25">
        <v>1</v>
      </c>
      <c r="K18" s="25">
        <v>0</v>
      </c>
      <c r="L18" s="25">
        <v>0</v>
      </c>
      <c r="M18" s="20">
        <v>0</v>
      </c>
      <c r="N18" s="36">
        <f t="shared" si="0"/>
        <v>100000</v>
      </c>
      <c r="O18" s="16" t="s">
        <v>3</v>
      </c>
      <c r="P18" s="17">
        <v>100000</v>
      </c>
      <c r="Q18" s="3"/>
      <c r="R18" s="4"/>
    </row>
    <row r="19" spans="1:18" ht="13.5" thickBot="1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3"/>
      <c r="P19" s="4"/>
      <c r="Q19" s="4"/>
      <c r="R19" s="4"/>
    </row>
    <row r="20" spans="1:18" x14ac:dyDescent="0.2">
      <c r="A20" s="1" t="s">
        <v>4</v>
      </c>
      <c r="B20" s="21"/>
      <c r="C20" s="22"/>
      <c r="D20" s="22"/>
      <c r="E20" s="22"/>
      <c r="F20" s="22"/>
      <c r="G20" s="22"/>
      <c r="H20" s="22"/>
      <c r="I20" s="22"/>
      <c r="J20" s="22"/>
      <c r="K20" s="22">
        <v>0</v>
      </c>
      <c r="L20" s="22">
        <v>0</v>
      </c>
      <c r="M20" s="18">
        <v>0</v>
      </c>
    </row>
    <row r="21" spans="1:18" ht="13.5" thickBot="1" x14ac:dyDescent="0.25">
      <c r="A21" s="1" t="s">
        <v>5</v>
      </c>
      <c r="B21" s="24"/>
      <c r="C21" s="25"/>
      <c r="D21" s="25"/>
      <c r="E21" s="25"/>
      <c r="F21" s="25"/>
      <c r="G21" s="25"/>
      <c r="H21" s="25"/>
      <c r="I21" s="25"/>
      <c r="J21" s="25"/>
      <c r="K21" s="25">
        <v>1</v>
      </c>
      <c r="L21" s="25">
        <v>1</v>
      </c>
      <c r="M21" s="20">
        <v>1</v>
      </c>
    </row>
    <row r="22" spans="1:18" x14ac:dyDescent="0.2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">
      <c r="A23" s="1" t="s">
        <v>26</v>
      </c>
      <c r="B23" s="6"/>
      <c r="C23" s="6"/>
      <c r="D23" s="6"/>
      <c r="E23" s="6"/>
      <c r="F23" s="6"/>
      <c r="G23" s="6"/>
      <c r="H23" s="6"/>
      <c r="I23" s="6"/>
      <c r="J23" s="6"/>
      <c r="K23" s="6" t="s">
        <v>20</v>
      </c>
      <c r="L23" s="6" t="s">
        <v>20</v>
      </c>
      <c r="M23" s="6" t="s">
        <v>20</v>
      </c>
      <c r="N23" s="5"/>
      <c r="O23" s="5"/>
      <c r="P23" s="4"/>
      <c r="Q23" s="4"/>
      <c r="R23" s="4"/>
    </row>
    <row r="24" spans="1:18" x14ac:dyDescent="0.2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3"/>
      <c r="P24" s="4"/>
      <c r="Q24" s="4"/>
      <c r="R24" s="4"/>
    </row>
    <row r="25" spans="1:18" ht="14.25" x14ac:dyDescent="0.25">
      <c r="A25" s="1" t="s">
        <v>18</v>
      </c>
      <c r="B25" s="27">
        <v>300000.00000000006</v>
      </c>
      <c r="C25" s="28">
        <v>99999.999999999942</v>
      </c>
      <c r="D25" s="28">
        <v>0</v>
      </c>
      <c r="E25" s="28">
        <v>0</v>
      </c>
      <c r="F25" s="28">
        <v>100000.00000000006</v>
      </c>
      <c r="G25" s="28">
        <v>0</v>
      </c>
      <c r="H25" s="28">
        <v>0</v>
      </c>
      <c r="I25" s="28">
        <v>0</v>
      </c>
      <c r="J25" s="28">
        <v>100000</v>
      </c>
      <c r="K25" s="29">
        <v>1</v>
      </c>
      <c r="L25" s="29">
        <v>0.25000000000000006</v>
      </c>
      <c r="M25" s="30">
        <v>0.24999999999999997</v>
      </c>
      <c r="N25" s="4"/>
      <c r="O25" s="3"/>
      <c r="P25" s="4"/>
      <c r="Q25" s="3"/>
      <c r="R25" s="4"/>
    </row>
  </sheetData>
  <pageMargins left="0.78740157499999996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selection activeCell="R31" sqref="R31"/>
    </sheetView>
  </sheetViews>
  <sheetFormatPr baseColWidth="10" defaultRowHeight="12.75" x14ac:dyDescent="0.2"/>
  <cols>
    <col min="1" max="1" width="29.7109375" customWidth="1"/>
    <col min="2" max="10" width="7.7109375" customWidth="1"/>
    <col min="11" max="13" width="9.7109375" customWidth="1"/>
    <col min="14" max="14" width="9.28515625" customWidth="1"/>
    <col min="15" max="15" width="4.7109375" customWidth="1"/>
    <col min="16" max="16" width="9.28515625" customWidth="1"/>
  </cols>
  <sheetData>
    <row r="1" spans="1:25" ht="15.75" x14ac:dyDescent="0.25">
      <c r="A1" s="7" t="s">
        <v>21</v>
      </c>
    </row>
    <row r="3" spans="1:25" x14ac:dyDescent="0.2">
      <c r="A3" s="2" t="s">
        <v>2</v>
      </c>
    </row>
    <row r="5" spans="1:25" x14ac:dyDescent="0.2">
      <c r="A5" s="1" t="s">
        <v>16</v>
      </c>
      <c r="B5">
        <v>7</v>
      </c>
      <c r="C5">
        <v>12</v>
      </c>
    </row>
    <row r="7" spans="1:25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x14ac:dyDescent="0.2">
      <c r="A8" s="1" t="s">
        <v>0</v>
      </c>
      <c r="B8" s="5" t="s">
        <v>27</v>
      </c>
      <c r="C8" s="5" t="s">
        <v>28</v>
      </c>
      <c r="D8" s="5" t="s">
        <v>29</v>
      </c>
      <c r="E8" s="5" t="s">
        <v>30</v>
      </c>
      <c r="F8" s="5" t="s">
        <v>31</v>
      </c>
      <c r="G8" s="5" t="s">
        <v>32</v>
      </c>
      <c r="H8" s="5" t="s">
        <v>33</v>
      </c>
      <c r="I8" s="5" t="s">
        <v>34</v>
      </c>
      <c r="J8" s="5" t="s">
        <v>35</v>
      </c>
      <c r="K8" s="5" t="s">
        <v>13</v>
      </c>
      <c r="L8" s="5" t="s">
        <v>14</v>
      </c>
      <c r="M8" s="5" t="s">
        <v>15</v>
      </c>
      <c r="N8" s="8" t="s">
        <v>22</v>
      </c>
      <c r="O8" s="9" t="s">
        <v>23</v>
      </c>
      <c r="P8" s="8" t="s">
        <v>24</v>
      </c>
      <c r="Q8" s="4"/>
      <c r="R8" s="4"/>
      <c r="S8" s="4"/>
      <c r="T8" s="4"/>
      <c r="U8" s="4"/>
      <c r="V8" s="4"/>
      <c r="W8" s="4"/>
      <c r="X8" s="4"/>
      <c r="Y8" s="4"/>
    </row>
    <row r="10" spans="1:25" ht="14.25" x14ac:dyDescent="0.25">
      <c r="A10" s="1" t="s">
        <v>17</v>
      </c>
      <c r="B10" s="32">
        <f>7.843*0.28</f>
        <v>2.19604</v>
      </c>
      <c r="C10" s="33">
        <f>7.843*0.32</f>
        <v>2.50976</v>
      </c>
      <c r="D10" s="33">
        <f>7.843*0.27</f>
        <v>2.11761</v>
      </c>
      <c r="E10" s="33">
        <f>7.843*0.36</f>
        <v>2.82348</v>
      </c>
      <c r="F10" s="33">
        <f>7.843*0.28</f>
        <v>2.19604</v>
      </c>
      <c r="G10" s="33">
        <f>7.843*0.33</f>
        <v>2.58819</v>
      </c>
      <c r="H10" s="33">
        <f>7.843*0.39</f>
        <v>3.05877</v>
      </c>
      <c r="I10" s="33">
        <f>7.843*0.36</f>
        <v>2.82348</v>
      </c>
      <c r="J10" s="33">
        <f>7.843*0.22</f>
        <v>1.72546</v>
      </c>
      <c r="K10" s="10">
        <v>2300000</v>
      </c>
      <c r="L10" s="10">
        <v>2750000</v>
      </c>
      <c r="M10" s="11">
        <v>2500000</v>
      </c>
      <c r="N10" s="31">
        <f>SUMPRODUCT(cj,xj)</f>
        <v>6164438.0000000009</v>
      </c>
      <c r="O10" s="4"/>
    </row>
    <row r="12" spans="1:25" ht="13.5" thickBot="1" x14ac:dyDescent="0.25">
      <c r="A12" s="1" t="s">
        <v>1</v>
      </c>
    </row>
    <row r="13" spans="1:25" x14ac:dyDescent="0.2">
      <c r="A13" t="s">
        <v>6</v>
      </c>
      <c r="B13" s="21">
        <v>1</v>
      </c>
      <c r="C13" s="22">
        <v>1</v>
      </c>
      <c r="D13" s="22">
        <v>1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-400000</v>
      </c>
      <c r="L13" s="22">
        <v>0</v>
      </c>
      <c r="M13" s="18">
        <v>0</v>
      </c>
      <c r="N13" s="34">
        <f>SUMPRODUCT(B13:M13,xj)</f>
        <v>0</v>
      </c>
      <c r="O13" s="12" t="s">
        <v>12</v>
      </c>
      <c r="P13" s="13">
        <v>0</v>
      </c>
      <c r="Q13" s="3"/>
      <c r="R13" s="4"/>
    </row>
    <row r="14" spans="1:25" x14ac:dyDescent="0.2">
      <c r="A14" t="s">
        <v>7</v>
      </c>
      <c r="B14" s="23">
        <v>0</v>
      </c>
      <c r="C14" s="4">
        <v>0</v>
      </c>
      <c r="D14" s="4">
        <v>0</v>
      </c>
      <c r="E14" s="4">
        <v>1</v>
      </c>
      <c r="F14" s="4">
        <v>1</v>
      </c>
      <c r="G14" s="4">
        <v>1</v>
      </c>
      <c r="H14" s="4">
        <v>0</v>
      </c>
      <c r="I14" s="4">
        <v>0</v>
      </c>
      <c r="J14" s="4">
        <v>0</v>
      </c>
      <c r="K14" s="4">
        <v>0</v>
      </c>
      <c r="L14" s="4">
        <v>-400000</v>
      </c>
      <c r="M14" s="19">
        <v>0</v>
      </c>
      <c r="N14" s="35">
        <f t="shared" ref="N14:N19" si="0">SUMPRODUCT(B14:M14,xj)</f>
        <v>0</v>
      </c>
      <c r="O14" s="14" t="s">
        <v>12</v>
      </c>
      <c r="P14" s="15">
        <v>0</v>
      </c>
      <c r="Q14" s="3"/>
      <c r="R14" s="4"/>
    </row>
    <row r="15" spans="1:25" x14ac:dyDescent="0.2">
      <c r="A15" t="s">
        <v>8</v>
      </c>
      <c r="B15" s="23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1</v>
      </c>
      <c r="I15" s="4">
        <v>1</v>
      </c>
      <c r="J15" s="4">
        <v>1</v>
      </c>
      <c r="K15" s="4">
        <v>0</v>
      </c>
      <c r="L15" s="4">
        <v>0</v>
      </c>
      <c r="M15" s="19">
        <v>-400000</v>
      </c>
      <c r="N15" s="35">
        <f t="shared" si="0"/>
        <v>-199999.99999999994</v>
      </c>
      <c r="O15" s="14" t="s">
        <v>12</v>
      </c>
      <c r="P15" s="15">
        <v>0</v>
      </c>
      <c r="Q15" s="3"/>
      <c r="R15" s="4"/>
    </row>
    <row r="16" spans="1:25" x14ac:dyDescent="0.2">
      <c r="A16" t="s">
        <v>9</v>
      </c>
      <c r="B16" s="23">
        <v>1</v>
      </c>
      <c r="C16" s="4">
        <v>0</v>
      </c>
      <c r="D16" s="4">
        <v>0</v>
      </c>
      <c r="E16" s="4">
        <v>1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19">
        <v>0</v>
      </c>
      <c r="N16" s="35">
        <f t="shared" si="0"/>
        <v>300000.00000000006</v>
      </c>
      <c r="O16" s="14" t="s">
        <v>3</v>
      </c>
      <c r="P16" s="15">
        <v>300000</v>
      </c>
      <c r="Q16" s="3"/>
      <c r="R16" s="4"/>
    </row>
    <row r="17" spans="1:18" x14ac:dyDescent="0.2">
      <c r="A17" t="s">
        <v>11</v>
      </c>
      <c r="B17" s="23">
        <v>0</v>
      </c>
      <c r="C17" s="4">
        <v>1</v>
      </c>
      <c r="D17" s="4">
        <v>0</v>
      </c>
      <c r="E17" s="4">
        <v>0</v>
      </c>
      <c r="F17" s="4">
        <v>1</v>
      </c>
      <c r="G17" s="4">
        <v>0</v>
      </c>
      <c r="H17" s="4">
        <v>0</v>
      </c>
      <c r="I17" s="4">
        <v>1</v>
      </c>
      <c r="J17" s="4">
        <v>0</v>
      </c>
      <c r="K17" s="4">
        <v>0</v>
      </c>
      <c r="L17" s="4">
        <v>0</v>
      </c>
      <c r="M17" s="19">
        <v>0</v>
      </c>
      <c r="N17" s="35">
        <f t="shared" si="0"/>
        <v>200000.00000000003</v>
      </c>
      <c r="O17" s="14" t="s">
        <v>3</v>
      </c>
      <c r="P17" s="15">
        <v>200000</v>
      </c>
      <c r="Q17" s="3"/>
      <c r="R17" s="4"/>
    </row>
    <row r="18" spans="1:18" x14ac:dyDescent="0.2">
      <c r="A18" t="s">
        <v>10</v>
      </c>
      <c r="B18" s="23">
        <v>0</v>
      </c>
      <c r="C18" s="4">
        <v>0</v>
      </c>
      <c r="D18" s="4">
        <v>1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19">
        <v>0</v>
      </c>
      <c r="N18" s="35">
        <f t="shared" ref="N18" si="1">SUMPRODUCT(B18:M18,xj)</f>
        <v>100000</v>
      </c>
      <c r="O18" s="14" t="s">
        <v>3</v>
      </c>
      <c r="P18" s="15">
        <v>100000</v>
      </c>
      <c r="Q18" s="3"/>
      <c r="R18" s="4"/>
    </row>
    <row r="19" spans="1:18" ht="13.5" thickBot="1" x14ac:dyDescent="0.25">
      <c r="A19" s="39" t="s">
        <v>36</v>
      </c>
      <c r="B19" s="24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1</v>
      </c>
      <c r="L19" s="25">
        <v>1</v>
      </c>
      <c r="M19" s="20">
        <v>1</v>
      </c>
      <c r="N19" s="26">
        <f t="shared" si="0"/>
        <v>2</v>
      </c>
      <c r="O19" s="16" t="s">
        <v>3</v>
      </c>
      <c r="P19" s="17">
        <v>2</v>
      </c>
      <c r="Q19" s="3"/>
      <c r="R19" s="4"/>
    </row>
    <row r="20" spans="1:18" ht="13.5" thickBot="1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3"/>
      <c r="P20" s="4"/>
      <c r="Q20" s="4"/>
      <c r="R20" s="4"/>
    </row>
    <row r="21" spans="1:18" x14ac:dyDescent="0.2">
      <c r="A21" s="1" t="s">
        <v>4</v>
      </c>
      <c r="B21" s="21"/>
      <c r="C21" s="22"/>
      <c r="D21" s="22"/>
      <c r="E21" s="22"/>
      <c r="F21" s="22"/>
      <c r="G21" s="22"/>
      <c r="H21" s="22"/>
      <c r="I21" s="22"/>
      <c r="J21" s="22"/>
      <c r="K21" s="22">
        <v>0</v>
      </c>
      <c r="L21" s="22">
        <v>0</v>
      </c>
      <c r="M21" s="18">
        <v>0</v>
      </c>
    </row>
    <row r="22" spans="1:18" ht="13.5" thickBot="1" x14ac:dyDescent="0.25">
      <c r="A22" s="1" t="s">
        <v>5</v>
      </c>
      <c r="B22" s="24"/>
      <c r="C22" s="25"/>
      <c r="D22" s="25"/>
      <c r="E22" s="25"/>
      <c r="F22" s="25"/>
      <c r="G22" s="25"/>
      <c r="H22" s="25"/>
      <c r="I22" s="25"/>
      <c r="J22" s="25"/>
      <c r="K22" s="25">
        <v>1</v>
      </c>
      <c r="L22" s="25">
        <v>1</v>
      </c>
      <c r="M22" s="20">
        <v>1</v>
      </c>
    </row>
    <row r="24" spans="1:18" x14ac:dyDescent="0.2">
      <c r="A24" s="1" t="s">
        <v>26</v>
      </c>
      <c r="B24" s="6"/>
      <c r="C24" s="6"/>
      <c r="D24" s="6"/>
      <c r="E24" s="6"/>
      <c r="F24" s="6"/>
      <c r="G24" s="6"/>
      <c r="H24" s="6"/>
      <c r="I24" s="6"/>
      <c r="J24" s="6"/>
      <c r="K24" s="6" t="s">
        <v>20</v>
      </c>
      <c r="L24" s="6" t="s">
        <v>20</v>
      </c>
      <c r="M24" s="6" t="s">
        <v>20</v>
      </c>
      <c r="N24" s="5"/>
      <c r="O24" s="5"/>
      <c r="P24" s="4"/>
      <c r="Q24" s="4"/>
      <c r="R24" s="4"/>
    </row>
    <row r="26" spans="1:18" ht="14.25" x14ac:dyDescent="0.25">
      <c r="A26" s="1" t="s">
        <v>18</v>
      </c>
      <c r="B26" s="27">
        <v>300000.00000000006</v>
      </c>
      <c r="C26" s="28">
        <v>99999.999999999942</v>
      </c>
      <c r="D26" s="28">
        <v>0</v>
      </c>
      <c r="E26" s="28">
        <v>0</v>
      </c>
      <c r="F26" s="28">
        <v>100000.00000000009</v>
      </c>
      <c r="G26" s="28">
        <v>0</v>
      </c>
      <c r="H26" s="28">
        <v>0</v>
      </c>
      <c r="I26" s="28">
        <v>0</v>
      </c>
      <c r="J26" s="28">
        <v>100000</v>
      </c>
      <c r="K26" s="29">
        <v>1</v>
      </c>
      <c r="L26" s="29">
        <v>0.25000000000000022</v>
      </c>
      <c r="M26" s="30">
        <v>0.74999999999999989</v>
      </c>
      <c r="N26" s="4"/>
      <c r="O26" s="3"/>
      <c r="P26" s="4"/>
      <c r="Q26" s="3"/>
      <c r="R26" s="4"/>
    </row>
    <row r="27" spans="1:18" x14ac:dyDescent="0.2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18</vt:i4>
      </vt:variant>
    </vt:vector>
  </HeadingPairs>
  <TitlesOfParts>
    <vt:vector size="21" baseType="lpstr">
      <vt:lpstr>Modèle</vt:lpstr>
      <vt:lpstr>P0</vt:lpstr>
      <vt:lpstr>ContrAdd</vt:lpstr>
      <vt:lpstr>ContrAdd!B.inf</vt:lpstr>
      <vt:lpstr>P0!B.inf</vt:lpstr>
      <vt:lpstr>ContrAdd!B.sup</vt:lpstr>
      <vt:lpstr>P0!B.sup</vt:lpstr>
      <vt:lpstr>cj</vt:lpstr>
      <vt:lpstr>ContrAdd!m</vt:lpstr>
      <vt:lpstr>Modèle!m</vt:lpstr>
      <vt:lpstr>P0!m</vt:lpstr>
      <vt:lpstr>n</vt:lpstr>
      <vt:lpstr>ContrAdd!vi</vt:lpstr>
      <vt:lpstr>Modèle!vi</vt:lpstr>
      <vt:lpstr>P0!vi</vt:lpstr>
      <vt:lpstr>ContrAdd!xj</vt:lpstr>
      <vt:lpstr>Modèle!xj</vt:lpstr>
      <vt:lpstr>P0!xj</vt:lpstr>
      <vt:lpstr>ContrAdd!z</vt:lpstr>
      <vt:lpstr>Modèle!z</vt:lpstr>
      <vt:lpstr>P0!z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MilleFeuille.xlsx</dc:title>
  <dc:subject>Les pâtisseries de MilleFeuille</dc:subject>
  <dc:creator>Nobert, Ouellet, Parent</dc:creator>
  <dc:description>Méthodes d'optimisation pour la gestion,
Nobert, Ouellet, Parent,
Cheneliere, 2016,
section 4.4.1</dc:description>
  <cp:lastModifiedBy>Roch Ouellet</cp:lastModifiedBy>
  <cp:lastPrinted>2001-08-07T13:30:57Z</cp:lastPrinted>
  <dcterms:created xsi:type="dcterms:W3CDTF">2000-01-04T16:37:50Z</dcterms:created>
  <dcterms:modified xsi:type="dcterms:W3CDTF">2015-11-25T16:23:44Z</dcterms:modified>
</cp:coreProperties>
</file>