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-30" yWindow="0" windowWidth="15480" windowHeight="4560"/>
  </bookViews>
  <sheets>
    <sheet name="Données" sheetId="4" r:id="rId1"/>
    <sheet name="Modèle" sheetId="5" r:id="rId2"/>
  </sheets>
  <definedNames>
    <definedName name="B.Inf">Modèle!$B$27:$AQ$27</definedName>
    <definedName name="B.Sup1">Modèle!$B$28:$AQ$28</definedName>
    <definedName name="cij">Modèle!$B$11:$AQ$11</definedName>
    <definedName name="MG">Modèle!$AR$14:$AR$25</definedName>
    <definedName name="solver_adj" localSheetId="1" hidden="1">Modèle!$B$39:$AQ$39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0" localSheetId="1" hidden="1">Modèle!$B$39:$AQ$39</definedName>
    <definedName name="solver_lhs1" localSheetId="1" hidden="1">Modèle!$Z$39:$AQ$39</definedName>
    <definedName name="solver_lhs2" localSheetId="1" hidden="1">Modèle!$AR$30:$AR$35</definedName>
    <definedName name="solver_lhs3" localSheetId="1" hidden="1">Modèle!$B$39:$AQ$39</definedName>
    <definedName name="solver_lhs4" localSheetId="1" hidden="1">Modèle!$AR$14:$AR$25</definedName>
    <definedName name="solver_lhs5" localSheetId="1" hidden="1">Modèle!$B$39:$AQ$39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5</definedName>
    <definedName name="solver_nwt" localSheetId="1" hidden="1">1</definedName>
    <definedName name="solver_opt" localSheetId="1" hidden="1">Modèle!$AR$11</definedName>
    <definedName name="solver_pre" localSheetId="1" hidden="1">0.000001</definedName>
    <definedName name="solver_rbv" localSheetId="1" hidden="1">1</definedName>
    <definedName name="solver_rel0" localSheetId="1" hidden="1">1</definedName>
    <definedName name="solver_rel1" localSheetId="1" hidden="1">4</definedName>
    <definedName name="solver_rel2" localSheetId="1" hidden="1">1</definedName>
    <definedName name="solver_rel3" localSheetId="1" hidden="1">1</definedName>
    <definedName name="solver_rel4" localSheetId="1" hidden="1">2</definedName>
    <definedName name="solver_rel5" localSheetId="1" hidden="1">3</definedName>
    <definedName name="solver_rhs0" localSheetId="1" hidden="1">Modèle!$B$28:$AQ$28</definedName>
    <definedName name="solver_rhs1" localSheetId="1" hidden="1">entier</definedName>
    <definedName name="solver_rhs2" localSheetId="1" hidden="1">0</definedName>
    <definedName name="solver_rhs3" localSheetId="1" hidden="1">B.Sup1</definedName>
    <definedName name="solver_rhs4" localSheetId="1" hidden="1">0</definedName>
    <definedName name="solver_rhs5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Modèle!$B$39:$AQ$39</definedName>
    <definedName name="z">Modèle!$AR$11</definedName>
  </definedNames>
  <calcPr calcId="152511" calcOnSave="0"/>
</workbook>
</file>

<file path=xl/calcChain.xml><?xml version="1.0" encoding="utf-8"?>
<calcChain xmlns="http://schemas.openxmlformats.org/spreadsheetml/2006/main">
  <c r="I42" i="5" l="1"/>
  <c r="U42" i="5"/>
  <c r="J42" i="5"/>
  <c r="C42" i="5"/>
  <c r="H44" i="4"/>
  <c r="H43" i="4"/>
  <c r="H42" i="4"/>
  <c r="H41" i="4"/>
  <c r="H40" i="4"/>
  <c r="H39" i="4"/>
  <c r="Z42" i="5"/>
  <c r="I45" i="4" s="1"/>
  <c r="AB42" i="5"/>
  <c r="I47" i="4" s="1"/>
  <c r="AA42" i="5"/>
  <c r="I46" i="4" s="1"/>
  <c r="AR25" i="5"/>
  <c r="AR24" i="5"/>
  <c r="AR23" i="5"/>
  <c r="AR22" i="5"/>
  <c r="AR21" i="5"/>
  <c r="AR20" i="5"/>
  <c r="AR19" i="5"/>
  <c r="AR18" i="5"/>
  <c r="AR17" i="5"/>
  <c r="AR16" i="5"/>
  <c r="AR15" i="5"/>
  <c r="AR14" i="5"/>
  <c r="AR35" i="5"/>
  <c r="AR34" i="5"/>
  <c r="AR33" i="5"/>
  <c r="AR32" i="5"/>
  <c r="AR31" i="5"/>
  <c r="AR30" i="5"/>
  <c r="AR42" i="5" l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R11" i="5"/>
  <c r="I48" i="4" l="1"/>
</calcChain>
</file>

<file path=xl/sharedStrings.xml><?xml version="1.0" encoding="utf-8"?>
<sst xmlns="http://schemas.openxmlformats.org/spreadsheetml/2006/main" count="251" uniqueCount="120">
  <si>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</si>
  <si>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</si>
  <si>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</si>
  <si>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</si>
  <si>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</si>
  <si>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</si>
  <si>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</si>
  <si>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</si>
  <si>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</si>
  <si>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</si>
  <si>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</si>
  <si>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</si>
  <si>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</si>
  <si>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</si>
  <si>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</si>
  <si>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</si>
  <si>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</si>
  <si>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 xml:space="preserve">z*  = </t>
  </si>
  <si>
    <t>.</t>
  </si>
  <si>
    <t>ENTRB M0</t>
  </si>
  <si>
    <t>D1</t>
  </si>
  <si>
    <t>ACHAT M1</t>
  </si>
  <si>
    <t>ACHAT M2</t>
  </si>
  <si>
    <t>D2</t>
  </si>
  <si>
    <t>ACHAT M3</t>
  </si>
  <si>
    <t>D3</t>
  </si>
  <si>
    <t>ACHAT M4</t>
  </si>
  <si>
    <t>D4</t>
  </si>
  <si>
    <t>ACHAT M5</t>
  </si>
  <si>
    <t>D5</t>
  </si>
  <si>
    <t>ACHAT M6</t>
  </si>
  <si>
    <t>D6</t>
  </si>
  <si>
    <t>ENTRB M1</t>
  </si>
  <si>
    <t>PRODN M1</t>
  </si>
  <si>
    <t>F1</t>
  </si>
  <si>
    <t>ENTRB M2</t>
  </si>
  <si>
    <t>PRODN M2</t>
  </si>
  <si>
    <t>F2</t>
  </si>
  <si>
    <t>ENTRB M3</t>
  </si>
  <si>
    <t>PRODN M3</t>
  </si>
  <si>
    <t>F3</t>
  </si>
  <si>
    <t>ENTRB M4</t>
  </si>
  <si>
    <t>PRODN M4</t>
  </si>
  <si>
    <t>F4</t>
  </si>
  <si>
    <t>ENTRB M5</t>
  </si>
  <si>
    <t>PRODN M5</t>
  </si>
  <si>
    <t>F5</t>
  </si>
  <si>
    <t>ENTRB M6</t>
  </si>
  <si>
    <t>PRODN M6</t>
  </si>
  <si>
    <t>F6</t>
  </si>
  <si>
    <t>ENTRS M1</t>
  </si>
  <si>
    <t>ENTRS M2</t>
  </si>
  <si>
    <t>ENTRS M3</t>
  </si>
  <si>
    <t>ENTRS M4</t>
  </si>
  <si>
    <t>ENTRS M5</t>
  </si>
  <si>
    <t>LIVRN M1</t>
  </si>
  <si>
    <t>LIVRN M2</t>
  </si>
  <si>
    <t>LIVRN M3</t>
  </si>
  <si>
    <t>LIVRN M4</t>
  </si>
  <si>
    <t>LIVRN M5</t>
  </si>
  <si>
    <t>LIVRN M6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</si>
  <si>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</si>
  <si>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</si>
  <si>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</si>
  <si>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</si>
  <si>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</si>
  <si>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</si>
  <si>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</si>
  <si>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</si>
  <si>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</si>
  <si>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</si>
  <si>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D1</t>
  </si>
  <si>
    <t>=</t>
  </si>
  <si>
    <t>Sommet D2</t>
  </si>
  <si>
    <t>Sommet D3</t>
  </si>
  <si>
    <t>Sommet D4</t>
  </si>
  <si>
    <t>Sommet D5</t>
  </si>
  <si>
    <t>Sommet D6</t>
  </si>
  <si>
    <t>Sommet F1</t>
  </si>
  <si>
    <t>Sommet F2</t>
  </si>
  <si>
    <t>Sommet F3</t>
  </si>
  <si>
    <t>Sommet F4</t>
  </si>
  <si>
    <t>Sommet F5</t>
  </si>
  <si>
    <t>Sommet F6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</si>
  <si>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</si>
  <si>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</si>
  <si>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</si>
  <si>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</si>
  <si>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y11</t>
  </si>
  <si>
    <t>y21</t>
  </si>
  <si>
    <t>y31</t>
  </si>
  <si>
    <t>y12</t>
  </si>
  <si>
    <t>y22</t>
  </si>
  <si>
    <t>y32</t>
  </si>
  <si>
    <t>y13</t>
  </si>
  <si>
    <t>y23</t>
  </si>
  <si>
    <t>y33</t>
  </si>
  <si>
    <t>y14</t>
  </si>
  <si>
    <t>y34</t>
  </si>
  <si>
    <t>y15</t>
  </si>
  <si>
    <t>y25</t>
  </si>
  <si>
    <t>y35</t>
  </si>
  <si>
    <t>y16</t>
  </si>
  <si>
    <t>y26</t>
  </si>
  <si>
    <t>y36</t>
  </si>
  <si>
    <t>Ent</t>
  </si>
  <si>
    <t>Contraintes additionnelles</t>
  </si>
  <si>
    <t>Engagement 2 - Mois 1</t>
  </si>
  <si>
    <t>&lt;=</t>
  </si>
  <si>
    <t>Engagement 2 - Mois 2</t>
  </si>
  <si>
    <t>Engagement 2 - Mois 3</t>
  </si>
  <si>
    <t>Engagement 2 - Mois 4</t>
  </si>
  <si>
    <t>Engagement 2 - Mois 5</t>
  </si>
  <si>
    <t>Engagement 2 - Mois 6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</si>
  <si>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</si>
  <si>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Décomposition du revenu net</t>
  </si>
  <si>
    <t>Ventes des sacs de 1 kg</t>
  </si>
  <si>
    <t>Ventes des sacs de 4 kg</t>
  </si>
  <si>
    <t>Ventes des sacs de 7 kg</t>
  </si>
  <si>
    <t>ExRév54-2  Les trois conditionnements de Pastissimo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</si>
</sst>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1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5" borderId="37" xfId="0" applyFont="1" applyFill="1" applyBorder="1"/>
    <xf numFmtId="0" fontId="1" fillId="5" borderId="38" xfId="0" applyFont="1" applyFill="1" applyBorder="1"/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39" xfId="0" applyFont="1" applyBorder="1"/>
    <xf numFmtId="0" fontId="4" fillId="0" borderId="22" xfId="0" applyFont="1" applyBorder="1"/>
    <xf numFmtId="0" fontId="4" fillId="0" borderId="40" xfId="0" applyFont="1" applyBorder="1"/>
    <xf numFmtId="0" fontId="4" fillId="6" borderId="40" xfId="0" applyFont="1" applyFill="1" applyBorder="1"/>
    <xf numFmtId="0" fontId="4" fillId="6" borderId="42" xfId="0" applyFont="1" applyFill="1" applyBorder="1"/>
    <xf numFmtId="0" fontId="4" fillId="6" borderId="44" xfId="0" applyFont="1" applyFill="1" applyBorder="1"/>
    <xf numFmtId="0" fontId="4" fillId="6" borderId="45" xfId="0" applyFont="1" applyFill="1" applyBorder="1"/>
    <xf numFmtId="0" fontId="4" fillId="0" borderId="43" xfId="0" applyFont="1" applyBorder="1"/>
    <xf numFmtId="0" fontId="4" fillId="0" borderId="44" xfId="0" applyFont="1" applyBorder="1"/>
    <xf numFmtId="0" fontId="4" fillId="0" borderId="23" xfId="0" applyFont="1" applyBorder="1"/>
    <xf numFmtId="0" fontId="4" fillId="0" borderId="47" xfId="0" applyFont="1" applyBorder="1"/>
    <xf numFmtId="0" fontId="4" fillId="0" borderId="48" xfId="0" applyFont="1" applyBorder="1"/>
    <xf numFmtId="0" fontId="3" fillId="6" borderId="23" xfId="0" applyFont="1" applyFill="1" applyBorder="1"/>
    <xf numFmtId="0" fontId="3" fillId="6" borderId="48" xfId="0" applyFont="1" applyFill="1" applyBorder="1"/>
    <xf numFmtId="0" fontId="4" fillId="6" borderId="4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6" borderId="0" xfId="0" applyFont="1" applyFill="1" applyBorder="1"/>
    <xf numFmtId="0" fontId="4" fillId="6" borderId="46" xfId="0" applyFont="1" applyFill="1" applyBorder="1"/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6" borderId="22" xfId="0" applyFont="1" applyFill="1" applyBorder="1"/>
    <xf numFmtId="0" fontId="4" fillId="6" borderId="39" xfId="0" applyFont="1" applyFill="1" applyBorder="1"/>
    <xf numFmtId="0" fontId="4" fillId="6" borderId="43" xfId="0" applyFont="1" applyFill="1" applyBorder="1"/>
    <xf numFmtId="0" fontId="10" fillId="7" borderId="21" xfId="0" applyFont="1" applyFill="1" applyBorder="1" applyAlignment="1">
      <alignment horizontal="center"/>
    </xf>
    <xf numFmtId="1" fontId="4" fillId="8" borderId="23" xfId="0" applyNumberFormat="1" applyFont="1" applyFill="1" applyBorder="1" applyAlignment="1">
      <alignment horizontal="center"/>
    </xf>
    <xf numFmtId="1" fontId="4" fillId="8" borderId="47" xfId="0" applyNumberFormat="1" applyFont="1" applyFill="1" applyBorder="1" applyAlignment="1">
      <alignment horizontal="center"/>
    </xf>
    <xf numFmtId="1" fontId="10" fillId="7" borderId="0" xfId="0" applyNumberFormat="1" applyFont="1" applyFill="1"/>
    <xf numFmtId="0" fontId="1" fillId="0" borderId="0" xfId="0" applyFont="1" applyAlignment="1">
      <alignment horizontal="right"/>
    </xf>
    <xf numFmtId="0" fontId="1" fillId="0" borderId="41" xfId="0" applyFont="1" applyBorder="1" applyAlignment="1">
      <alignment horizontal="right"/>
    </xf>
    <xf numFmtId="0" fontId="1" fillId="6" borderId="40" xfId="0" applyFont="1" applyFill="1" applyBorder="1"/>
    <xf numFmtId="0" fontId="1" fillId="0" borderId="40" xfId="0" applyFont="1" applyBorder="1"/>
    <xf numFmtId="0" fontId="1" fillId="0" borderId="42" xfId="0" applyFont="1" applyBorder="1"/>
    <xf numFmtId="0" fontId="1" fillId="0" borderId="0" xfId="0" applyFont="1" applyBorder="1"/>
    <xf numFmtId="0" fontId="1" fillId="0" borderId="46" xfId="0" applyFont="1" applyBorder="1"/>
    <xf numFmtId="0" fontId="1" fillId="0" borderId="44" xfId="0" applyFont="1" applyBorder="1"/>
    <xf numFmtId="0" fontId="1" fillId="0" borderId="45" xfId="0" applyFont="1" applyBorder="1"/>
    <xf numFmtId="0" fontId="1" fillId="6" borderId="41" xfId="0" applyFont="1" applyFill="1" applyBorder="1"/>
    <xf numFmtId="0" fontId="1" fillId="6" borderId="21" xfId="0" applyFont="1" applyFill="1" applyBorder="1"/>
    <xf numFmtId="0" fontId="1" fillId="0" borderId="7" xfId="0" applyFont="1" applyBorder="1"/>
    <xf numFmtId="0" fontId="1" fillId="0" borderId="0" xfId="0" applyFont="1" applyBorder="1" applyAlignment="1">
      <alignment horizontal="right"/>
    </xf>
    <xf numFmtId="0" fontId="6" fillId="7" borderId="0" xfId="0" applyFont="1" applyFill="1"/>
    <xf numFmtId="2" fontId="1" fillId="0" borderId="0" xfId="0" applyNumberFormat="1" applyFont="1"/>
    <xf numFmtId="0" fontId="11" fillId="6" borderId="14" xfId="0" applyFont="1" applyFill="1" applyBorder="1"/>
    <xf numFmtId="0" fontId="1" fillId="6" borderId="17" xfId="0" applyFont="1" applyFill="1" applyBorder="1"/>
    <xf numFmtId="0" fontId="1" fillId="0" borderId="46" xfId="0" applyFont="1" applyFill="1" applyBorder="1"/>
    <xf numFmtId="1" fontId="1" fillId="8" borderId="2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1" fillId="8" borderId="47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4" xfId="0" applyFont="1" applyFill="1" applyBorder="1"/>
    <xf numFmtId="1" fontId="1" fillId="8" borderId="48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1" fillId="0" borderId="0" xfId="0" applyFont="1"/>
    <xf numFmtId="164" fontId="1" fillId="0" borderId="0" xfId="0" applyNumberFormat="1" applyFont="1"/>
    <xf numFmtId="4" fontId="0" fillId="4" borderId="32" xfId="0" applyNumberFormat="1" applyFill="1" applyBorder="1" applyAlignment="1">
      <alignment horizontal="right" indent="1"/>
    </xf>
    <xf numFmtId="0" fontId="0" fillId="9" borderId="0" xfId="0" applyFill="1" applyBorder="1" applyAlignment="1">
      <alignment horizontal="center"/>
    </xf>
    <xf numFmtId="0" fontId="1" fillId="5" borderId="12" xfId="0" applyFont="1" applyFill="1" applyBorder="1"/>
    <xf numFmtId="0" fontId="1" fillId="5" borderId="28" xfId="0" applyFont="1" applyFill="1" applyBorder="1"/>
    <xf numFmtId="0" fontId="1" fillId="5" borderId="49" xfId="0" applyFont="1" applyFill="1" applyBorder="1"/>
    <xf numFmtId="0" fontId="0" fillId="9" borderId="29" xfId="0" applyFill="1" applyBorder="1" applyAlignment="1">
      <alignment horizontal="center"/>
    </xf>
    <xf numFmtId="4" fontId="0" fillId="4" borderId="31" xfId="0" applyNumberFormat="1" applyFill="1" applyBorder="1" applyAlignment="1">
      <alignment horizontal="right" indent="1"/>
    </xf>
    <xf numFmtId="0" fontId="1" fillId="5" borderId="26" xfId="0" applyFont="1" applyFill="1" applyBorder="1"/>
    <xf numFmtId="4" fontId="0" fillId="4" borderId="50" xfId="0" applyNumberFormat="1" applyFill="1" applyBorder="1" applyAlignment="1">
      <alignment horizontal="right" indent="1"/>
    </xf>
    <xf numFmtId="0" fontId="1" fillId="5" borderId="51" xfId="0" applyFont="1" applyFill="1" applyBorder="1"/>
    <xf numFmtId="0" fontId="1" fillId="5" borderId="52" xfId="0" applyFont="1" applyFill="1" applyBorder="1"/>
    <xf numFmtId="0" fontId="0" fillId="9" borderId="53" xfId="0" applyFill="1" applyBorder="1" applyAlignment="1">
      <alignment horizontal="center"/>
    </xf>
    <xf numFmtId="4" fontId="0" fillId="4" borderId="24" xfId="0" applyNumberFormat="1" applyFill="1" applyBorder="1" applyAlignment="1">
      <alignment horizontal="right" indent="1"/>
    </xf>
    <xf numFmtId="1" fontId="0" fillId="9" borderId="15" xfId="0" applyNumberFormat="1" applyFill="1" applyBorder="1" applyAlignment="1">
      <alignment horizontal="right" indent="2"/>
    </xf>
    <xf numFmtId="1" fontId="0" fillId="9" borderId="54" xfId="0" applyNumberFormat="1" applyFill="1" applyBorder="1" applyAlignment="1">
      <alignment horizontal="right" indent="2"/>
    </xf>
    <xf numFmtId="1" fontId="0" fillId="9" borderId="30" xfId="0" applyNumberFormat="1" applyFill="1" applyBorder="1" applyAlignment="1">
      <alignment horizontal="right" indent="2"/>
    </xf>
    <xf numFmtId="0" fontId="4" fillId="3" borderId="55" xfId="0" applyFont="1" applyFill="1" applyBorder="1" applyAlignment="1">
      <alignment horizontal="center"/>
    </xf>
    <xf numFmtId="4" fontId="0" fillId="3" borderId="56" xfId="0" applyNumberFormat="1" applyFill="1" applyBorder="1" applyAlignment="1">
      <alignment horizontal="right" indent="1"/>
    </xf>
    <xf numFmtId="1" fontId="4" fillId="0" borderId="0" xfId="0" applyNumberFormat="1" applyFont="1"/>
    <xf numFmtId="3" fontId="0" fillId="4" borderId="32" xfId="0" applyNumberFormat="1" applyFill="1" applyBorder="1" applyAlignment="1">
      <alignment horizontal="right" indent="2"/>
    </xf>
    <xf numFmtId="3" fontId="0" fillId="4" borderId="57" xfId="0" applyNumberFormat="1" applyFill="1" applyBorder="1" applyAlignment="1">
      <alignment horizontal="right" indent="2"/>
    </xf>
    <xf numFmtId="1" fontId="0" fillId="4" borderId="33" xfId="0" applyNumberFormat="1" applyFill="1" applyBorder="1" applyAlignment="1">
      <alignment horizontal="right" indent="2"/>
    </xf>
    <xf numFmtId="1" fontId="0" fillId="4" borderId="35" xfId="0" applyNumberFormat="1" applyFill="1" applyBorder="1" applyAlignment="1">
      <alignment horizontal="right" indent="2"/>
    </xf>
    <xf numFmtId="164" fontId="0" fillId="4" borderId="33" xfId="0" applyNumberFormat="1" applyFill="1" applyBorder="1" applyAlignment="1">
      <alignment horizontal="right" inden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19050</xdr:rowOff>
        </xdr:from>
        <xdr:to>
          <xdr:col>2</xdr:col>
          <xdr:colOff>581025</xdr:colOff>
          <xdr:row>50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9525</xdr:rowOff>
        </xdr:from>
        <xdr:to>
          <xdr:col>9</xdr:col>
          <xdr:colOff>19050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48</xdr:row>
          <xdr:rowOff>19050</xdr:rowOff>
        </xdr:from>
        <xdr:to>
          <xdr:col>7</xdr:col>
          <xdr:colOff>180975</xdr:colOff>
          <xdr:row>50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K1003"/>
  <sheetViews>
    <sheetView tabSelected="1" zoomScaleNormal="80" workbookViewId="0">
      <selection activeCell="I50" sqref="I50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7" width="9.28515625" style="4" customWidth="1"/>
    <col min="8" max="8" width="11.85546875" style="4" customWidth="1"/>
    <col min="9" max="9" width="12.7109375" style="4" customWidth="1"/>
    <col min="10" max="10" width="15" customWidth="1"/>
  </cols>
  <sheetData>
    <row r="1" spans="1:11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1" ht="13.5" customHeight="1" x14ac:dyDescent="0.2"/>
    <row r="3" spans="1:11" ht="13.5" customHeight="1" x14ac:dyDescent="0.2">
      <c r="B3" s="6"/>
      <c r="C3" s="6"/>
      <c r="D3" s="6"/>
      <c r="E3" s="7"/>
      <c r="I3" s="6"/>
      <c r="J3" s="1"/>
    </row>
    <row r="4" spans="1:11" ht="13.5" customHeight="1" x14ac:dyDescent="0.2">
      <c r="B4" s="8"/>
      <c r="C4" s="6"/>
      <c r="D4" s="6"/>
      <c r="I4" s="6"/>
    </row>
    <row r="5" spans="1:11" ht="13.5" customHeight="1" x14ac:dyDescent="0.2">
      <c r="A5" s="9" t="s">
        <v>0</v>
      </c>
      <c r="C5" s="10" t="s">
        <v>1</v>
      </c>
      <c r="E5" s="129" t="s">
        <v>119</v>
      </c>
      <c r="F5" s="130"/>
      <c r="G5" s="130"/>
      <c r="H5" s="130"/>
      <c r="I5" s="131"/>
    </row>
    <row r="6" spans="1:11" ht="13.5" customHeight="1" x14ac:dyDescent="0.2">
      <c r="C6" s="10"/>
    </row>
    <row r="7" spans="1:11" ht="13.5" customHeight="1" x14ac:dyDescent="0.2">
      <c r="C7" s="4" t="s">
        <v>5</v>
      </c>
      <c r="I7" s="11">
        <v>18</v>
      </c>
    </row>
    <row r="8" spans="1:11" ht="13.5" customHeight="1" x14ac:dyDescent="0.2">
      <c r="C8" s="4" t="s">
        <v>3</v>
      </c>
      <c r="I8" s="11">
        <v>30</v>
      </c>
    </row>
    <row r="9" spans="1:11" ht="13.5" customHeight="1" x14ac:dyDescent="0.2">
      <c r="B9" s="12"/>
      <c r="C9" s="4" t="s">
        <v>4</v>
      </c>
    </row>
    <row r="10" spans="1:11" ht="13.5" customHeight="1" x14ac:dyDescent="0.2"/>
    <row r="11" spans="1:11" ht="13.5" customHeight="1" x14ac:dyDescent="0.2"/>
    <row r="12" spans="1:11" ht="13.5" customHeight="1" thickBot="1" x14ac:dyDescent="0.25"/>
    <row r="13" spans="1:11" s="4" customFormat="1" ht="13.5" customHeight="1" thickTop="1" thickBot="1" x14ac:dyDescent="0.25">
      <c r="A13" s="132" t="s">
        <v>6</v>
      </c>
      <c r="B13" s="133"/>
      <c r="C13" s="133"/>
      <c r="D13" s="133"/>
      <c r="E13" s="133"/>
      <c r="F13" s="133"/>
      <c r="G13" s="134"/>
      <c r="H13" s="135" t="s">
        <v>16</v>
      </c>
      <c r="I13" s="136"/>
    </row>
    <row r="14" spans="1:11" s="4" customFormat="1" ht="13.5" customHeight="1" thickBot="1" x14ac:dyDescent="0.25">
      <c r="A14" s="22" t="s">
        <v>7</v>
      </c>
      <c r="B14" s="21" t="s">
        <v>8</v>
      </c>
      <c r="C14" s="15" t="s">
        <v>9</v>
      </c>
      <c r="D14" s="16" t="s">
        <v>10</v>
      </c>
      <c r="E14" s="16" t="s">
        <v>11</v>
      </c>
      <c r="F14" s="16" t="s">
        <v>12</v>
      </c>
      <c r="G14" s="17" t="s">
        <v>13</v>
      </c>
      <c r="H14" s="20" t="s">
        <v>14</v>
      </c>
      <c r="I14" s="19" t="s">
        <v>15</v>
      </c>
    </row>
    <row r="15" spans="1:11" s="4" customFormat="1" ht="13.5" customHeight="1" thickBot="1" x14ac:dyDescent="0.25">
      <c r="A15" s="18">
        <v>1</v>
      </c>
      <c r="B15" s="24" t="s">
        <v>19</v>
      </c>
      <c r="C15" s="25" t="s">
        <v>18</v>
      </c>
      <c r="D15" s="26" t="s">
        <v>20</v>
      </c>
      <c r="E15" s="26">
        <v>0</v>
      </c>
      <c r="F15" s="26">
        <v>2</v>
      </c>
      <c r="G15" s="27">
        <v>2</v>
      </c>
      <c r="H15" s="126">
        <f>Modèle!B39</f>
        <v>2</v>
      </c>
      <c r="I15" s="124">
        <f t="shared" ref="I15:I38" si="0">E15*H15</f>
        <v>0</v>
      </c>
      <c r="K15" s="123"/>
    </row>
    <row r="16" spans="1:11" s="4" customFormat="1" ht="13.5" customHeight="1" thickBot="1" x14ac:dyDescent="0.25">
      <c r="A16" s="14">
        <v>2</v>
      </c>
      <c r="B16" s="24" t="s">
        <v>21</v>
      </c>
      <c r="C16" s="28" t="s">
        <v>18</v>
      </c>
      <c r="D16" s="29" t="s">
        <v>20</v>
      </c>
      <c r="E16" s="29">
        <v>1000</v>
      </c>
      <c r="F16" s="29">
        <v>4</v>
      </c>
      <c r="G16" s="30">
        <v>6</v>
      </c>
      <c r="H16" s="126">
        <f>Modèle!C39</f>
        <v>4.9999999999970415</v>
      </c>
      <c r="I16" s="124">
        <f t="shared" si="0"/>
        <v>4999.9999999970414</v>
      </c>
      <c r="K16" s="123"/>
    </row>
    <row r="17" spans="1:11" s="4" customFormat="1" ht="13.5" customHeight="1" thickBot="1" x14ac:dyDescent="0.25">
      <c r="A17" s="14">
        <v>3</v>
      </c>
      <c r="B17" s="31" t="s">
        <v>22</v>
      </c>
      <c r="C17" s="28" t="s">
        <v>18</v>
      </c>
      <c r="D17" s="29" t="s">
        <v>23</v>
      </c>
      <c r="E17" s="29">
        <v>975</v>
      </c>
      <c r="F17" s="29">
        <v>3</v>
      </c>
      <c r="G17" s="30">
        <v>4</v>
      </c>
      <c r="H17" s="126">
        <f>Modèle!D39</f>
        <v>4</v>
      </c>
      <c r="I17" s="124">
        <f t="shared" si="0"/>
        <v>3900</v>
      </c>
      <c r="K17" s="123"/>
    </row>
    <row r="18" spans="1:11" s="4" customFormat="1" ht="13.5" customHeight="1" thickBot="1" x14ac:dyDescent="0.25">
      <c r="A18" s="14">
        <v>4</v>
      </c>
      <c r="B18" s="31" t="s">
        <v>24</v>
      </c>
      <c r="C18" s="28" t="s">
        <v>18</v>
      </c>
      <c r="D18" s="29" t="s">
        <v>25</v>
      </c>
      <c r="E18" s="29">
        <v>1000</v>
      </c>
      <c r="F18" s="29">
        <v>5</v>
      </c>
      <c r="G18" s="30">
        <v>7</v>
      </c>
      <c r="H18" s="126">
        <f>Modèle!E39</f>
        <v>5</v>
      </c>
      <c r="I18" s="124">
        <f t="shared" si="0"/>
        <v>5000</v>
      </c>
      <c r="K18" s="123"/>
    </row>
    <row r="19" spans="1:11" s="4" customFormat="1" ht="13.5" customHeight="1" thickBot="1" x14ac:dyDescent="0.25">
      <c r="A19" s="14">
        <v>5</v>
      </c>
      <c r="B19" s="31" t="s">
        <v>26</v>
      </c>
      <c r="C19" s="28" t="s">
        <v>18</v>
      </c>
      <c r="D19" s="29" t="s">
        <v>27</v>
      </c>
      <c r="E19" s="29">
        <v>980</v>
      </c>
      <c r="F19" s="29">
        <v>2</v>
      </c>
      <c r="G19" s="30">
        <v>3</v>
      </c>
      <c r="H19" s="126">
        <f>Modèle!F39</f>
        <v>3</v>
      </c>
      <c r="I19" s="124">
        <f t="shared" si="0"/>
        <v>2940</v>
      </c>
      <c r="K19" s="123"/>
    </row>
    <row r="20" spans="1:11" s="4" customFormat="1" ht="13.5" customHeight="1" thickBot="1" x14ac:dyDescent="0.25">
      <c r="A20" s="14">
        <v>6</v>
      </c>
      <c r="B20" s="31" t="s">
        <v>28</v>
      </c>
      <c r="C20" s="28" t="s">
        <v>18</v>
      </c>
      <c r="D20" s="29" t="s">
        <v>29</v>
      </c>
      <c r="E20" s="29">
        <v>1020</v>
      </c>
      <c r="F20" s="29">
        <v>4</v>
      </c>
      <c r="G20" s="30">
        <v>7</v>
      </c>
      <c r="H20" s="126">
        <f>Modèle!G39</f>
        <v>4</v>
      </c>
      <c r="I20" s="124">
        <f t="shared" si="0"/>
        <v>4080</v>
      </c>
      <c r="K20" s="123"/>
    </row>
    <row r="21" spans="1:11" s="4" customFormat="1" ht="13.5" customHeight="1" thickBot="1" x14ac:dyDescent="0.25">
      <c r="A21" s="14">
        <v>7</v>
      </c>
      <c r="B21" s="31" t="s">
        <v>30</v>
      </c>
      <c r="C21" s="28" t="s">
        <v>18</v>
      </c>
      <c r="D21" s="29" t="s">
        <v>31</v>
      </c>
      <c r="E21" s="29">
        <v>1025</v>
      </c>
      <c r="F21" s="29">
        <v>5</v>
      </c>
      <c r="G21" s="30">
        <v>6</v>
      </c>
      <c r="H21" s="126">
        <f>Modèle!H39</f>
        <v>5</v>
      </c>
      <c r="I21" s="124">
        <f t="shared" si="0"/>
        <v>5125</v>
      </c>
      <c r="K21" s="123"/>
    </row>
    <row r="22" spans="1:11" s="4" customFormat="1" ht="13.5" customHeight="1" thickBot="1" x14ac:dyDescent="0.25">
      <c r="A22" s="14">
        <v>8</v>
      </c>
      <c r="B22" s="31" t="s">
        <v>32</v>
      </c>
      <c r="C22" s="28" t="s">
        <v>20</v>
      </c>
      <c r="D22" s="29" t="s">
        <v>23</v>
      </c>
      <c r="E22" s="29">
        <v>20</v>
      </c>
      <c r="F22" s="29">
        <v>0</v>
      </c>
      <c r="G22" s="30">
        <v>3</v>
      </c>
      <c r="H22" s="126">
        <f>Modèle!I39</f>
        <v>0.99999999999704126</v>
      </c>
      <c r="I22" s="124">
        <f t="shared" si="0"/>
        <v>19.999999999940826</v>
      </c>
      <c r="K22" s="123"/>
    </row>
    <row r="23" spans="1:11" s="4" customFormat="1" ht="13.5" customHeight="1" thickBot="1" x14ac:dyDescent="0.25">
      <c r="A23" s="14">
        <v>9</v>
      </c>
      <c r="B23" s="31" t="s">
        <v>33</v>
      </c>
      <c r="C23" s="28" t="s">
        <v>20</v>
      </c>
      <c r="D23" s="29" t="s">
        <v>34</v>
      </c>
      <c r="E23" s="29">
        <v>160</v>
      </c>
      <c r="F23" s="29">
        <v>0</v>
      </c>
      <c r="G23" s="30">
        <v>6</v>
      </c>
      <c r="H23" s="126">
        <f>Modèle!J39</f>
        <v>6</v>
      </c>
      <c r="I23" s="124">
        <f t="shared" si="0"/>
        <v>960</v>
      </c>
      <c r="K23" s="123"/>
    </row>
    <row r="24" spans="1:11" s="4" customFormat="1" ht="13.5" customHeight="1" thickBot="1" x14ac:dyDescent="0.25">
      <c r="A24" s="14">
        <v>10</v>
      </c>
      <c r="B24" s="31" t="s">
        <v>35</v>
      </c>
      <c r="C24" s="28" t="s">
        <v>23</v>
      </c>
      <c r="D24" s="29" t="s">
        <v>25</v>
      </c>
      <c r="E24" s="29">
        <v>20</v>
      </c>
      <c r="F24" s="29">
        <v>0</v>
      </c>
      <c r="G24" s="30">
        <v>3</v>
      </c>
      <c r="H24" s="126">
        <f>Modèle!K39</f>
        <v>0</v>
      </c>
      <c r="I24" s="124">
        <f t="shared" si="0"/>
        <v>0</v>
      </c>
      <c r="K24" s="123"/>
    </row>
    <row r="25" spans="1:11" s="4" customFormat="1" ht="13.5" customHeight="1" thickBot="1" x14ac:dyDescent="0.25">
      <c r="A25" s="14">
        <v>11</v>
      </c>
      <c r="B25" s="31" t="s">
        <v>36</v>
      </c>
      <c r="C25" s="28" t="s">
        <v>23</v>
      </c>
      <c r="D25" s="29" t="s">
        <v>37</v>
      </c>
      <c r="E25" s="29">
        <v>150</v>
      </c>
      <c r="F25" s="29">
        <v>0</v>
      </c>
      <c r="G25" s="30">
        <v>5</v>
      </c>
      <c r="H25" s="126">
        <f>Modèle!L39</f>
        <v>5</v>
      </c>
      <c r="I25" s="124">
        <f t="shared" si="0"/>
        <v>750</v>
      </c>
      <c r="K25" s="123"/>
    </row>
    <row r="26" spans="1:11" s="4" customFormat="1" ht="13.5" customHeight="1" thickBot="1" x14ac:dyDescent="0.25">
      <c r="A26" s="14">
        <v>12</v>
      </c>
      <c r="B26" s="31" t="s">
        <v>38</v>
      </c>
      <c r="C26" s="28" t="s">
        <v>25</v>
      </c>
      <c r="D26" s="29" t="s">
        <v>27</v>
      </c>
      <c r="E26" s="29">
        <v>20</v>
      </c>
      <c r="F26" s="29">
        <v>0</v>
      </c>
      <c r="G26" s="30">
        <v>3</v>
      </c>
      <c r="H26" s="126">
        <f>Modèle!M39</f>
        <v>0.99999999999999778</v>
      </c>
      <c r="I26" s="124">
        <f t="shared" si="0"/>
        <v>19.999999999999957</v>
      </c>
      <c r="K26" s="123"/>
    </row>
    <row r="27" spans="1:11" s="4" customFormat="1" ht="13.5" customHeight="1" thickBot="1" x14ac:dyDescent="0.25">
      <c r="A27" s="14">
        <v>13</v>
      </c>
      <c r="B27" s="31" t="s">
        <v>39</v>
      </c>
      <c r="C27" s="28" t="s">
        <v>25</v>
      </c>
      <c r="D27" s="29" t="s">
        <v>40</v>
      </c>
      <c r="E27" s="29">
        <v>150</v>
      </c>
      <c r="F27" s="29">
        <v>0</v>
      </c>
      <c r="G27" s="30">
        <v>4</v>
      </c>
      <c r="H27" s="126">
        <f>Modèle!N39</f>
        <v>4</v>
      </c>
      <c r="I27" s="124">
        <f t="shared" si="0"/>
        <v>600</v>
      </c>
      <c r="K27" s="123"/>
    </row>
    <row r="28" spans="1:11" s="4" customFormat="1" ht="13.5" customHeight="1" thickBot="1" x14ac:dyDescent="0.25">
      <c r="A28" s="14">
        <v>14</v>
      </c>
      <c r="B28" s="31" t="s">
        <v>41</v>
      </c>
      <c r="C28" s="28" t="s">
        <v>27</v>
      </c>
      <c r="D28" s="29" t="s">
        <v>29</v>
      </c>
      <c r="E28" s="29">
        <v>20</v>
      </c>
      <c r="F28" s="29">
        <v>0</v>
      </c>
      <c r="G28" s="30">
        <v>3</v>
      </c>
      <c r="H28" s="126">
        <f>Modèle!O39</f>
        <v>-2.3223610535400356E-16</v>
      </c>
      <c r="I28" s="124">
        <f t="shared" si="0"/>
        <v>-4.6447221070800715E-15</v>
      </c>
      <c r="K28" s="123"/>
    </row>
    <row r="29" spans="1:11" s="4" customFormat="1" ht="13.5" customHeight="1" thickBot="1" x14ac:dyDescent="0.25">
      <c r="A29" s="14">
        <v>15</v>
      </c>
      <c r="B29" s="31" t="s">
        <v>42</v>
      </c>
      <c r="C29" s="28" t="s">
        <v>27</v>
      </c>
      <c r="D29" s="29" t="s">
        <v>43</v>
      </c>
      <c r="E29" s="29">
        <v>160</v>
      </c>
      <c r="F29" s="29">
        <v>0</v>
      </c>
      <c r="G29" s="30">
        <v>4</v>
      </c>
      <c r="H29" s="126">
        <f>Modèle!P39</f>
        <v>4</v>
      </c>
      <c r="I29" s="124">
        <f t="shared" si="0"/>
        <v>640</v>
      </c>
      <c r="K29" s="123"/>
    </row>
    <row r="30" spans="1:11" s="4" customFormat="1" ht="13.5" customHeight="1" thickBot="1" x14ac:dyDescent="0.25">
      <c r="A30" s="14">
        <v>16</v>
      </c>
      <c r="B30" s="31" t="s">
        <v>44</v>
      </c>
      <c r="C30" s="28" t="s">
        <v>29</v>
      </c>
      <c r="D30" s="29" t="s">
        <v>31</v>
      </c>
      <c r="E30" s="29">
        <v>20</v>
      </c>
      <c r="F30" s="29">
        <v>0</v>
      </c>
      <c r="G30" s="30">
        <v>3</v>
      </c>
      <c r="H30" s="126">
        <f>Modèle!Q39</f>
        <v>-2.2204460493357733E-16</v>
      </c>
      <c r="I30" s="124">
        <f t="shared" si="0"/>
        <v>-4.4408920986715471E-15</v>
      </c>
      <c r="K30" s="123"/>
    </row>
    <row r="31" spans="1:11" s="4" customFormat="1" ht="13.5" customHeight="1" thickBot="1" x14ac:dyDescent="0.25">
      <c r="A31" s="14">
        <v>17</v>
      </c>
      <c r="B31" s="31" t="s">
        <v>45</v>
      </c>
      <c r="C31" s="28" t="s">
        <v>29</v>
      </c>
      <c r="D31" s="29" t="s">
        <v>46</v>
      </c>
      <c r="E31" s="29">
        <v>175</v>
      </c>
      <c r="F31" s="29">
        <v>0</v>
      </c>
      <c r="G31" s="30">
        <v>4</v>
      </c>
      <c r="H31" s="126">
        <f>Modèle!R39</f>
        <v>4</v>
      </c>
      <c r="I31" s="124">
        <f t="shared" si="0"/>
        <v>700</v>
      </c>
      <c r="K31" s="123"/>
    </row>
    <row r="32" spans="1:11" s="4" customFormat="1" ht="13.5" customHeight="1" thickBot="1" x14ac:dyDescent="0.25">
      <c r="A32" s="14">
        <v>18</v>
      </c>
      <c r="B32" s="31" t="s">
        <v>47</v>
      </c>
      <c r="C32" s="28" t="s">
        <v>31</v>
      </c>
      <c r="D32" s="29" t="s">
        <v>18</v>
      </c>
      <c r="E32" s="29">
        <v>0</v>
      </c>
      <c r="F32" s="29">
        <v>2</v>
      </c>
      <c r="G32" s="30">
        <v>2</v>
      </c>
      <c r="H32" s="126">
        <f>Modèle!S39</f>
        <v>2</v>
      </c>
      <c r="I32" s="124">
        <f t="shared" si="0"/>
        <v>0</v>
      </c>
      <c r="K32" s="123"/>
    </row>
    <row r="33" spans="1:11" s="4" customFormat="1" ht="13.5" customHeight="1" thickBot="1" x14ac:dyDescent="0.25">
      <c r="A33" s="14">
        <v>19</v>
      </c>
      <c r="B33" s="32" t="s">
        <v>48</v>
      </c>
      <c r="C33" s="28" t="s">
        <v>31</v>
      </c>
      <c r="D33" s="29" t="s">
        <v>49</v>
      </c>
      <c r="E33" s="29">
        <v>165</v>
      </c>
      <c r="F33" s="29">
        <v>0</v>
      </c>
      <c r="G33" s="30">
        <v>3</v>
      </c>
      <c r="H33" s="126">
        <f>Modèle!T39</f>
        <v>3</v>
      </c>
      <c r="I33" s="124">
        <f t="shared" si="0"/>
        <v>495</v>
      </c>
      <c r="K33" s="123"/>
    </row>
    <row r="34" spans="1:11" s="4" customFormat="1" ht="13.5" customHeight="1" thickBot="1" x14ac:dyDescent="0.25">
      <c r="A34" s="14">
        <v>20</v>
      </c>
      <c r="B34" s="24" t="s">
        <v>50</v>
      </c>
      <c r="C34" s="28" t="s">
        <v>34</v>
      </c>
      <c r="D34" s="29" t="s">
        <v>37</v>
      </c>
      <c r="E34" s="29">
        <v>25</v>
      </c>
      <c r="F34" s="29">
        <v>0</v>
      </c>
      <c r="G34" s="30">
        <v>1</v>
      </c>
      <c r="H34" s="128">
        <f>Modèle!U39</f>
        <v>0.41999999999128795</v>
      </c>
      <c r="I34" s="105">
        <f t="shared" si="0"/>
        <v>10.499999999782199</v>
      </c>
      <c r="K34" s="123"/>
    </row>
    <row r="35" spans="1:11" s="4" customFormat="1" ht="13.5" customHeight="1" thickBot="1" x14ac:dyDescent="0.25">
      <c r="A35" s="14">
        <v>21</v>
      </c>
      <c r="B35" s="24" t="s">
        <v>51</v>
      </c>
      <c r="C35" s="28" t="s">
        <v>37</v>
      </c>
      <c r="D35" s="29" t="s">
        <v>40</v>
      </c>
      <c r="E35" s="29">
        <v>25</v>
      </c>
      <c r="F35" s="29">
        <v>0</v>
      </c>
      <c r="G35" s="30">
        <v>1</v>
      </c>
      <c r="H35" s="126">
        <f>Modèle!V39</f>
        <v>0</v>
      </c>
      <c r="I35" s="124">
        <f t="shared" si="0"/>
        <v>0</v>
      </c>
      <c r="K35" s="123"/>
    </row>
    <row r="36" spans="1:11" s="4" customFormat="1" ht="13.5" customHeight="1" thickBot="1" x14ac:dyDescent="0.25">
      <c r="A36" s="14">
        <v>22</v>
      </c>
      <c r="B36" s="31" t="s">
        <v>52</v>
      </c>
      <c r="C36" s="28" t="s">
        <v>40</v>
      </c>
      <c r="D36" s="29" t="s">
        <v>43</v>
      </c>
      <c r="E36" s="29">
        <v>25</v>
      </c>
      <c r="F36" s="29">
        <v>0</v>
      </c>
      <c r="G36" s="30">
        <v>1</v>
      </c>
      <c r="H36" s="126">
        <f>Modèle!W39</f>
        <v>0</v>
      </c>
      <c r="I36" s="124">
        <f t="shared" si="0"/>
        <v>0</v>
      </c>
      <c r="K36" s="123"/>
    </row>
    <row r="37" spans="1:11" s="4" customFormat="1" ht="13.5" customHeight="1" thickBot="1" x14ac:dyDescent="0.25">
      <c r="A37" s="14">
        <v>23</v>
      </c>
      <c r="B37" s="31" t="s">
        <v>53</v>
      </c>
      <c r="C37" s="28" t="s">
        <v>43</v>
      </c>
      <c r="D37" s="29" t="s">
        <v>46</v>
      </c>
      <c r="E37" s="29">
        <v>25</v>
      </c>
      <c r="F37" s="29">
        <v>0</v>
      </c>
      <c r="G37" s="30">
        <v>1</v>
      </c>
      <c r="H37" s="126">
        <f>Modèle!X39</f>
        <v>0</v>
      </c>
      <c r="I37" s="124">
        <f t="shared" si="0"/>
        <v>0</v>
      </c>
      <c r="K37" s="123"/>
    </row>
    <row r="38" spans="1:11" s="4" customFormat="1" ht="13.5" customHeight="1" thickBot="1" x14ac:dyDescent="0.25">
      <c r="A38" s="14">
        <v>24</v>
      </c>
      <c r="B38" s="31" t="s">
        <v>54</v>
      </c>
      <c r="C38" s="28" t="s">
        <v>46</v>
      </c>
      <c r="D38" s="29" t="s">
        <v>49</v>
      </c>
      <c r="E38" s="29">
        <v>25</v>
      </c>
      <c r="F38" s="29">
        <v>0</v>
      </c>
      <c r="G38" s="30">
        <v>1</v>
      </c>
      <c r="H38" s="126">
        <f>Modèle!Y39</f>
        <v>0</v>
      </c>
      <c r="I38" s="124">
        <f t="shared" si="0"/>
        <v>0</v>
      </c>
      <c r="K38" s="123"/>
    </row>
    <row r="39" spans="1:11" s="4" customFormat="1" ht="13.5" customHeight="1" thickBot="1" x14ac:dyDescent="0.25">
      <c r="A39" s="14">
        <v>25</v>
      </c>
      <c r="B39" s="31" t="s">
        <v>55</v>
      </c>
      <c r="C39" s="28" t="s">
        <v>34</v>
      </c>
      <c r="D39" s="29" t="s">
        <v>18</v>
      </c>
      <c r="E39" s="29">
        <v>-1280</v>
      </c>
      <c r="F39" s="29">
        <v>4</v>
      </c>
      <c r="G39" s="30">
        <v>4</v>
      </c>
      <c r="H39" s="126">
        <f>Modèle!Z39</f>
        <v>80</v>
      </c>
      <c r="I39" s="124"/>
      <c r="K39" s="123"/>
    </row>
    <row r="40" spans="1:11" s="4" customFormat="1" ht="13.5" customHeight="1" thickBot="1" x14ac:dyDescent="0.25">
      <c r="A40" s="14">
        <v>26</v>
      </c>
      <c r="B40" s="31" t="s">
        <v>56</v>
      </c>
      <c r="C40" s="28" t="s">
        <v>37</v>
      </c>
      <c r="D40" s="29" t="s">
        <v>18</v>
      </c>
      <c r="E40" s="29">
        <v>-1280</v>
      </c>
      <c r="F40" s="29">
        <v>4</v>
      </c>
      <c r="G40" s="30">
        <v>4</v>
      </c>
      <c r="H40" s="126">
        <f>Modèle!AA39</f>
        <v>500</v>
      </c>
      <c r="I40" s="124"/>
      <c r="K40" s="123"/>
    </row>
    <row r="41" spans="1:11" s="4" customFormat="1" ht="13.5" customHeight="1" thickBot="1" x14ac:dyDescent="0.25">
      <c r="A41" s="14">
        <v>27</v>
      </c>
      <c r="B41" s="31" t="s">
        <v>57</v>
      </c>
      <c r="C41" s="28" t="s">
        <v>40</v>
      </c>
      <c r="D41" s="29" t="s">
        <v>18</v>
      </c>
      <c r="E41" s="29">
        <v>-1280</v>
      </c>
      <c r="F41" s="29">
        <v>4</v>
      </c>
      <c r="G41" s="30">
        <v>4</v>
      </c>
      <c r="H41" s="126">
        <f>Modèle!AB39</f>
        <v>500</v>
      </c>
      <c r="I41" s="124"/>
      <c r="K41" s="123"/>
    </row>
    <row r="42" spans="1:11" s="4" customFormat="1" ht="13.5" customHeight="1" thickBot="1" x14ac:dyDescent="0.25">
      <c r="A42" s="14">
        <v>28</v>
      </c>
      <c r="B42" s="31" t="s">
        <v>58</v>
      </c>
      <c r="C42" s="28" t="s">
        <v>43</v>
      </c>
      <c r="D42" s="29" t="s">
        <v>18</v>
      </c>
      <c r="E42" s="29">
        <v>-1280</v>
      </c>
      <c r="F42" s="29">
        <v>4</v>
      </c>
      <c r="G42" s="30">
        <v>4</v>
      </c>
      <c r="H42" s="126">
        <f>Modèle!AC39</f>
        <v>80</v>
      </c>
      <c r="I42" s="124"/>
      <c r="K42" s="123"/>
    </row>
    <row r="43" spans="1:11" s="4" customFormat="1" ht="13.5" customHeight="1" thickBot="1" x14ac:dyDescent="0.25">
      <c r="A43" s="23">
        <v>29</v>
      </c>
      <c r="B43" s="31" t="s">
        <v>59</v>
      </c>
      <c r="C43" s="28" t="s">
        <v>46</v>
      </c>
      <c r="D43" s="29" t="s">
        <v>18</v>
      </c>
      <c r="E43" s="29">
        <v>-1280</v>
      </c>
      <c r="F43" s="29">
        <v>4</v>
      </c>
      <c r="G43" s="30">
        <v>4</v>
      </c>
      <c r="H43" s="127">
        <f>Modèle!AD39</f>
        <v>459.99999999988682</v>
      </c>
      <c r="I43" s="125"/>
      <c r="K43" s="123"/>
    </row>
    <row r="44" spans="1:11" s="4" customFormat="1" ht="13.5" customHeight="1" thickBot="1" x14ac:dyDescent="0.25">
      <c r="A44" s="23">
        <v>30</v>
      </c>
      <c r="B44" s="32" t="s">
        <v>60</v>
      </c>
      <c r="C44" s="33" t="s">
        <v>49</v>
      </c>
      <c r="D44" s="34" t="s">
        <v>18</v>
      </c>
      <c r="E44" s="34">
        <v>-1280</v>
      </c>
      <c r="F44" s="34">
        <v>4</v>
      </c>
      <c r="G44" s="35">
        <v>4</v>
      </c>
      <c r="H44" s="126">
        <f>Modèle!AE39</f>
        <v>500</v>
      </c>
      <c r="I44" s="124"/>
      <c r="K44" s="123"/>
    </row>
    <row r="45" spans="1:11" s="4" customFormat="1" ht="13.5" customHeight="1" thickTop="1" x14ac:dyDescent="0.2">
      <c r="A45" s="108" t="s">
        <v>116</v>
      </c>
      <c r="B45" s="109"/>
      <c r="C45" s="110"/>
      <c r="D45" s="110"/>
      <c r="E45" s="110"/>
      <c r="F45" s="110"/>
      <c r="G45" s="110"/>
      <c r="H45" s="118"/>
      <c r="I45" s="111">
        <f>Modèle!Z42</f>
        <v>-9733.1200000069857</v>
      </c>
      <c r="K45" s="123"/>
    </row>
    <row r="46" spans="1:11" s="4" customFormat="1" ht="13.5" customHeight="1" x14ac:dyDescent="0.2">
      <c r="A46" s="112" t="s">
        <v>117</v>
      </c>
      <c r="B46" s="107"/>
      <c r="C46" s="106"/>
      <c r="D46" s="106"/>
      <c r="E46" s="106"/>
      <c r="F46" s="106"/>
      <c r="G46" s="106"/>
      <c r="H46" s="119"/>
      <c r="I46" s="113">
        <f>Modèle!AA42</f>
        <v>-6425.5999999994328</v>
      </c>
      <c r="K46" s="123"/>
    </row>
    <row r="47" spans="1:11" s="4" customFormat="1" ht="13.5" customHeight="1" thickBot="1" x14ac:dyDescent="0.25">
      <c r="A47" s="114" t="s">
        <v>118</v>
      </c>
      <c r="B47" s="115"/>
      <c r="C47" s="116"/>
      <c r="D47" s="116"/>
      <c r="E47" s="116"/>
      <c r="F47" s="116"/>
      <c r="G47" s="116"/>
      <c r="H47" s="120"/>
      <c r="I47" s="117">
        <f>Modèle!AB42</f>
        <v>-16677.329999982834</v>
      </c>
      <c r="K47" s="123"/>
    </row>
    <row r="48" spans="1:11" s="4" customFormat="1" ht="13.5" customHeight="1" thickTop="1" thickBot="1" x14ac:dyDescent="0.25">
      <c r="H48" s="121" t="s">
        <v>17</v>
      </c>
      <c r="I48" s="122">
        <f>SUM(I15:I38)+SUM(I45:I47)</f>
        <v>-2595.5499999924832</v>
      </c>
      <c r="K48" s="123"/>
    </row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s="4" customFormat="1" ht="13.5" customHeight="1" x14ac:dyDescent="0.2"/>
    <row r="502" s="4" customFormat="1" ht="13.5" customHeight="1" x14ac:dyDescent="0.2"/>
    <row r="503" s="4" customFormat="1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48</xdr:row>
                <xdr:rowOff>19050</xdr:rowOff>
              </from>
              <to>
                <xdr:col>7</xdr:col>
                <xdr:colOff>180975</xdr:colOff>
                <xdr:row>50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8</xdr:col>
                <xdr:colOff>0</xdr:colOff>
                <xdr:row>8</xdr:row>
                <xdr:rowOff>9525</xdr:rowOff>
              </from>
              <to>
                <xdr:col>9</xdr:col>
                <xdr:colOff>19050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48</xdr:row>
                <xdr:rowOff>19050</xdr:rowOff>
              </from>
              <to>
                <xdr:col>2</xdr:col>
                <xdr:colOff>581025</xdr:colOff>
                <xdr:row>50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T43"/>
  <sheetViews>
    <sheetView zoomScale="80" zoomScaleNormal="80" workbookViewId="0">
      <selection activeCell="AR11" sqref="AR11"/>
    </sheetView>
  </sheetViews>
  <sheetFormatPr baseColWidth="10" defaultColWidth="6.7109375" defaultRowHeight="12.75" x14ac:dyDescent="0.2"/>
  <cols>
    <col min="1" max="1" width="36.140625" style="4" customWidth="1"/>
    <col min="2" max="23" width="6.7109375" style="4" customWidth="1"/>
    <col min="24" max="25" width="6.7109375" style="4"/>
    <col min="26" max="28" width="9.7109375" style="36" customWidth="1"/>
    <col min="29" max="43" width="6.7109375" style="36"/>
    <col min="44" max="44" width="9.85546875" style="4" customWidth="1"/>
    <col min="45" max="46" width="7.85546875" style="4" customWidth="1"/>
    <col min="47" max="16384" width="6.7109375" style="4"/>
  </cols>
  <sheetData>
    <row r="1" spans="1:46" x14ac:dyDescent="0.2">
      <c r="A1" s="37" t="s">
        <v>119</v>
      </c>
    </row>
    <row r="3" spans="1:46" x14ac:dyDescent="0.2">
      <c r="A3" s="9" t="s">
        <v>61</v>
      </c>
    </row>
    <row r="4" spans="1:46" x14ac:dyDescent="0.2">
      <c r="A4" s="9" t="s">
        <v>62</v>
      </c>
      <c r="B4" s="4">
        <v>18</v>
      </c>
    </row>
    <row r="5" spans="1:46" x14ac:dyDescent="0.2">
      <c r="A5" s="9" t="s">
        <v>3</v>
      </c>
      <c r="B5" s="4">
        <v>30</v>
      </c>
    </row>
    <row r="7" spans="1:46" x14ac:dyDescent="0.2">
      <c r="A7" s="9" t="s">
        <v>63</v>
      </c>
      <c r="B7" s="38" t="s">
        <v>18</v>
      </c>
      <c r="C7" s="38" t="s">
        <v>18</v>
      </c>
      <c r="D7" s="38" t="s">
        <v>18</v>
      </c>
      <c r="E7" s="38" t="s">
        <v>18</v>
      </c>
      <c r="F7" s="38" t="s">
        <v>18</v>
      </c>
      <c r="G7" s="38" t="s">
        <v>18</v>
      </c>
      <c r="H7" s="38" t="s">
        <v>18</v>
      </c>
      <c r="I7" s="38" t="s">
        <v>20</v>
      </c>
      <c r="J7" s="38" t="s">
        <v>20</v>
      </c>
      <c r="K7" s="38" t="s">
        <v>23</v>
      </c>
      <c r="L7" s="38" t="s">
        <v>23</v>
      </c>
      <c r="M7" s="38" t="s">
        <v>25</v>
      </c>
      <c r="N7" s="38" t="s">
        <v>25</v>
      </c>
      <c r="O7" s="38" t="s">
        <v>27</v>
      </c>
      <c r="P7" s="38" t="s">
        <v>27</v>
      </c>
      <c r="Q7" s="38" t="s">
        <v>29</v>
      </c>
      <c r="R7" s="38" t="s">
        <v>29</v>
      </c>
      <c r="S7" s="38" t="s">
        <v>31</v>
      </c>
      <c r="T7" s="38" t="s">
        <v>31</v>
      </c>
      <c r="U7" s="38" t="s">
        <v>34</v>
      </c>
      <c r="V7" s="38" t="s">
        <v>37</v>
      </c>
      <c r="W7" s="38" t="s">
        <v>40</v>
      </c>
      <c r="X7" s="38" t="s">
        <v>43</v>
      </c>
      <c r="Y7" s="38" t="s">
        <v>46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12" t="s">
        <v>67</v>
      </c>
      <c r="AS7" s="12" t="s">
        <v>69</v>
      </c>
      <c r="AT7" s="12" t="s">
        <v>70</v>
      </c>
    </row>
    <row r="8" spans="1:46" x14ac:dyDescent="0.2">
      <c r="A8" s="39" t="s">
        <v>64</v>
      </c>
      <c r="B8" s="38" t="s">
        <v>20</v>
      </c>
      <c r="C8" s="38" t="s">
        <v>20</v>
      </c>
      <c r="D8" s="38" t="s">
        <v>23</v>
      </c>
      <c r="E8" s="38" t="s">
        <v>25</v>
      </c>
      <c r="F8" s="38" t="s">
        <v>27</v>
      </c>
      <c r="G8" s="38" t="s">
        <v>29</v>
      </c>
      <c r="H8" s="38" t="s">
        <v>31</v>
      </c>
      <c r="I8" s="38" t="s">
        <v>23</v>
      </c>
      <c r="J8" s="38" t="s">
        <v>34</v>
      </c>
      <c r="K8" s="38" t="s">
        <v>25</v>
      </c>
      <c r="L8" s="38" t="s">
        <v>37</v>
      </c>
      <c r="M8" s="38" t="s">
        <v>27</v>
      </c>
      <c r="N8" s="38" t="s">
        <v>40</v>
      </c>
      <c r="O8" s="38" t="s">
        <v>29</v>
      </c>
      <c r="P8" s="38" t="s">
        <v>43</v>
      </c>
      <c r="Q8" s="38" t="s">
        <v>31</v>
      </c>
      <c r="R8" s="38" t="s">
        <v>46</v>
      </c>
      <c r="S8" s="38" t="s">
        <v>18</v>
      </c>
      <c r="T8" s="38" t="s">
        <v>49</v>
      </c>
      <c r="U8" s="38" t="s">
        <v>37</v>
      </c>
      <c r="V8" s="38" t="s">
        <v>40</v>
      </c>
      <c r="W8" s="38" t="s">
        <v>43</v>
      </c>
      <c r="X8" s="38" t="s">
        <v>46</v>
      </c>
      <c r="Y8" s="38" t="s">
        <v>49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12" t="s">
        <v>68</v>
      </c>
      <c r="AS8" s="12"/>
      <c r="AT8" s="12"/>
    </row>
    <row r="9" spans="1:46" x14ac:dyDescent="0.2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73" t="s">
        <v>88</v>
      </c>
      <c r="AA9" s="73" t="s">
        <v>89</v>
      </c>
      <c r="AB9" s="73" t="s">
        <v>90</v>
      </c>
      <c r="AC9" s="73" t="s">
        <v>91</v>
      </c>
      <c r="AD9" s="73" t="s">
        <v>92</v>
      </c>
      <c r="AE9" s="73" t="s">
        <v>93</v>
      </c>
      <c r="AF9" s="73" t="s">
        <v>94</v>
      </c>
      <c r="AG9" s="73" t="s">
        <v>95</v>
      </c>
      <c r="AH9" s="73" t="s">
        <v>96</v>
      </c>
      <c r="AI9" s="73" t="s">
        <v>97</v>
      </c>
      <c r="AJ9" s="73" t="s">
        <v>95</v>
      </c>
      <c r="AK9" s="73" t="s">
        <v>98</v>
      </c>
      <c r="AL9" s="73" t="s">
        <v>99</v>
      </c>
      <c r="AM9" s="73" t="s">
        <v>100</v>
      </c>
      <c r="AN9" s="73" t="s">
        <v>101</v>
      </c>
      <c r="AO9" s="73" t="s">
        <v>102</v>
      </c>
      <c r="AP9" s="73" t="s">
        <v>103</v>
      </c>
      <c r="AQ9" s="73" t="s">
        <v>104</v>
      </c>
      <c r="AR9" s="12"/>
      <c r="AS9" s="12"/>
      <c r="AT9" s="12"/>
    </row>
    <row r="10" spans="1:46" ht="13.5" thickBot="1" x14ac:dyDescent="0.2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12"/>
      <c r="AS10" s="12"/>
      <c r="AT10" s="12"/>
    </row>
    <row r="11" spans="1:46" ht="14.25" thickBot="1" x14ac:dyDescent="0.3">
      <c r="A11" s="9" t="s">
        <v>65</v>
      </c>
      <c r="B11" s="60">
        <v>0</v>
      </c>
      <c r="C11" s="61">
        <v>1000</v>
      </c>
      <c r="D11" s="61">
        <v>975</v>
      </c>
      <c r="E11" s="61">
        <v>1000</v>
      </c>
      <c r="F11" s="61">
        <v>980</v>
      </c>
      <c r="G11" s="61">
        <v>1020</v>
      </c>
      <c r="H11" s="61">
        <v>1025</v>
      </c>
      <c r="I11" s="61">
        <v>20</v>
      </c>
      <c r="J11" s="61">
        <v>160</v>
      </c>
      <c r="K11" s="61">
        <v>20</v>
      </c>
      <c r="L11" s="61">
        <v>150</v>
      </c>
      <c r="M11" s="61">
        <v>20</v>
      </c>
      <c r="N11" s="61">
        <v>150</v>
      </c>
      <c r="O11" s="61">
        <v>20</v>
      </c>
      <c r="P11" s="61">
        <v>160</v>
      </c>
      <c r="Q11" s="61">
        <v>20</v>
      </c>
      <c r="R11" s="61">
        <v>175</v>
      </c>
      <c r="S11" s="61">
        <v>0</v>
      </c>
      <c r="T11" s="61">
        <v>165</v>
      </c>
      <c r="U11" s="61">
        <v>25</v>
      </c>
      <c r="V11" s="61">
        <v>25</v>
      </c>
      <c r="W11" s="61">
        <v>25</v>
      </c>
      <c r="X11" s="61">
        <v>25</v>
      </c>
      <c r="Y11" s="61">
        <v>25</v>
      </c>
      <c r="Z11" s="74">
        <v>-1.08</v>
      </c>
      <c r="AA11" s="74">
        <v>-5.0199999999999996</v>
      </c>
      <c r="AB11" s="74">
        <v>-8.81</v>
      </c>
      <c r="AC11" s="74">
        <v>-1.08</v>
      </c>
      <c r="AD11" s="74">
        <v>-5.0199999999999996</v>
      </c>
      <c r="AE11" s="74">
        <v>-8.81</v>
      </c>
      <c r="AF11" s="74">
        <v>-1.28</v>
      </c>
      <c r="AG11" s="74">
        <v>-5.0199999999999996</v>
      </c>
      <c r="AH11" s="74">
        <v>-8.81</v>
      </c>
      <c r="AI11" s="74">
        <v>-1.28</v>
      </c>
      <c r="AJ11" s="74">
        <v>-5.0199999999999996</v>
      </c>
      <c r="AK11" s="74">
        <v>-8.81</v>
      </c>
      <c r="AL11" s="74">
        <v>-1.28</v>
      </c>
      <c r="AM11" s="74">
        <v>-5.0199999999999996</v>
      </c>
      <c r="AN11" s="74">
        <v>-8.81</v>
      </c>
      <c r="AO11" s="74">
        <v>-1.28</v>
      </c>
      <c r="AP11" s="74">
        <v>-5.0199999999999996</v>
      </c>
      <c r="AQ11" s="74">
        <v>-8.81</v>
      </c>
      <c r="AR11" s="69">
        <f>SUMPRODUCT(cij,xij)</f>
        <v>-2595.5499999924878</v>
      </c>
      <c r="AS11" s="12"/>
      <c r="AT11" s="12"/>
    </row>
    <row r="12" spans="1:46" ht="13.5" thickBot="1" x14ac:dyDescent="0.25">
      <c r="AR12" s="12"/>
      <c r="AS12" s="12"/>
      <c r="AT12" s="12"/>
    </row>
    <row r="13" spans="1:46" ht="13.5" thickBot="1" x14ac:dyDescent="0.25">
      <c r="A13" s="52" t="s">
        <v>66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54"/>
      <c r="AS13" s="54"/>
      <c r="AT13" s="55"/>
    </row>
    <row r="14" spans="1:46" x14ac:dyDescent="0.2">
      <c r="A14" s="49" t="s">
        <v>71</v>
      </c>
      <c r="B14" s="42">
        <v>1</v>
      </c>
      <c r="C14" s="42">
        <v>1</v>
      </c>
      <c r="D14" s="42"/>
      <c r="E14" s="42"/>
      <c r="F14" s="42"/>
      <c r="G14" s="42"/>
      <c r="H14" s="42"/>
      <c r="I14" s="42">
        <v>-1</v>
      </c>
      <c r="J14" s="42">
        <v>-1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7"/>
      <c r="AR14" s="70">
        <f t="shared" ref="AR14:AR25" si="0">SUMPRODUCT(B14:AQ14,xij)</f>
        <v>0</v>
      </c>
      <c r="AS14" s="56" t="s">
        <v>72</v>
      </c>
      <c r="AT14" s="57">
        <v>0</v>
      </c>
    </row>
    <row r="15" spans="1:46" x14ac:dyDescent="0.2">
      <c r="A15" s="50" t="s">
        <v>73</v>
      </c>
      <c r="B15" s="13"/>
      <c r="C15" s="13"/>
      <c r="D15" s="13">
        <v>1</v>
      </c>
      <c r="E15" s="13"/>
      <c r="F15" s="13"/>
      <c r="G15" s="13"/>
      <c r="H15" s="13"/>
      <c r="I15" s="13">
        <v>1</v>
      </c>
      <c r="J15" s="13"/>
      <c r="K15" s="13">
        <v>-1</v>
      </c>
      <c r="L15" s="13">
        <v>-1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9"/>
      <c r="AR15" s="71">
        <f t="shared" si="0"/>
        <v>-2.9585223160211171E-12</v>
      </c>
      <c r="AS15" s="58" t="s">
        <v>72</v>
      </c>
      <c r="AT15" s="59">
        <v>0</v>
      </c>
    </row>
    <row r="16" spans="1:46" x14ac:dyDescent="0.2">
      <c r="A16" s="50" t="s">
        <v>74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>
        <v>1</v>
      </c>
      <c r="L16" s="13"/>
      <c r="M16" s="13">
        <v>-1</v>
      </c>
      <c r="N16" s="13">
        <v>-1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9"/>
      <c r="AR16" s="71">
        <f t="shared" si="0"/>
        <v>1.7763568394002505E-15</v>
      </c>
      <c r="AS16" s="58" t="s">
        <v>72</v>
      </c>
      <c r="AT16" s="59">
        <v>0</v>
      </c>
    </row>
    <row r="17" spans="1:46" x14ac:dyDescent="0.2">
      <c r="A17" s="50" t="s">
        <v>75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/>
      <c r="O17" s="13">
        <v>-1</v>
      </c>
      <c r="P17" s="13">
        <v>-1</v>
      </c>
      <c r="Q17" s="13"/>
      <c r="R17" s="13"/>
      <c r="S17" s="13"/>
      <c r="T17" s="13"/>
      <c r="U17" s="13"/>
      <c r="V17" s="13"/>
      <c r="W17" s="13"/>
      <c r="X17" s="13"/>
      <c r="Y17" s="13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  <c r="AR17" s="71">
        <f t="shared" si="0"/>
        <v>-1.7763568394002505E-15</v>
      </c>
      <c r="AS17" s="58" t="s">
        <v>72</v>
      </c>
      <c r="AT17" s="59">
        <v>0</v>
      </c>
    </row>
    <row r="18" spans="1:46" x14ac:dyDescent="0.2">
      <c r="A18" s="50" t="s">
        <v>76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>
        <v>1</v>
      </c>
      <c r="P18" s="13"/>
      <c r="Q18" s="13">
        <v>-1</v>
      </c>
      <c r="R18" s="13">
        <v>-1</v>
      </c>
      <c r="S18" s="13"/>
      <c r="T18" s="13"/>
      <c r="U18" s="13"/>
      <c r="V18" s="13"/>
      <c r="W18" s="13"/>
      <c r="X18" s="13"/>
      <c r="Y18" s="13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9"/>
      <c r="AR18" s="71">
        <f t="shared" si="0"/>
        <v>0</v>
      </c>
      <c r="AS18" s="58" t="s">
        <v>72</v>
      </c>
      <c r="AT18" s="59">
        <v>0</v>
      </c>
    </row>
    <row r="19" spans="1:46" x14ac:dyDescent="0.2">
      <c r="A19" s="50" t="s">
        <v>77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>
        <v>1</v>
      </c>
      <c r="R19" s="13"/>
      <c r="S19" s="13">
        <v>-1</v>
      </c>
      <c r="T19" s="13">
        <v>-1</v>
      </c>
      <c r="U19" s="13"/>
      <c r="V19" s="13"/>
      <c r="W19" s="13"/>
      <c r="X19" s="13"/>
      <c r="Y19" s="13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9"/>
      <c r="AR19" s="71">
        <f t="shared" si="0"/>
        <v>0</v>
      </c>
      <c r="AS19" s="58" t="s">
        <v>72</v>
      </c>
      <c r="AT19" s="59">
        <v>0</v>
      </c>
    </row>
    <row r="20" spans="1:46" x14ac:dyDescent="0.2">
      <c r="A20" s="50" t="s">
        <v>78</v>
      </c>
      <c r="B20" s="13"/>
      <c r="C20" s="13"/>
      <c r="D20" s="13"/>
      <c r="E20" s="13"/>
      <c r="F20" s="13"/>
      <c r="G20" s="13"/>
      <c r="H20" s="13"/>
      <c r="I20" s="13"/>
      <c r="J20" s="78">
        <v>1000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>
        <v>-1000</v>
      </c>
      <c r="V20" s="78"/>
      <c r="W20" s="78"/>
      <c r="X20" s="78"/>
      <c r="Y20" s="78"/>
      <c r="Z20" s="78">
        <v>-1</v>
      </c>
      <c r="AA20" s="78">
        <v>-4</v>
      </c>
      <c r="AB20" s="78">
        <v>-7</v>
      </c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9"/>
      <c r="AR20" s="71">
        <f t="shared" si="0"/>
        <v>8.7120497482828796E-9</v>
      </c>
      <c r="AS20" s="58" t="s">
        <v>72</v>
      </c>
      <c r="AT20" s="59">
        <v>0</v>
      </c>
    </row>
    <row r="21" spans="1:46" x14ac:dyDescent="0.2">
      <c r="A21" s="50" t="s">
        <v>79</v>
      </c>
      <c r="B21" s="13"/>
      <c r="C21" s="13"/>
      <c r="D21" s="13"/>
      <c r="E21" s="13"/>
      <c r="F21" s="13"/>
      <c r="G21" s="13"/>
      <c r="H21" s="13"/>
      <c r="I21" s="13"/>
      <c r="J21" s="78"/>
      <c r="K21" s="78"/>
      <c r="L21" s="78">
        <v>1000</v>
      </c>
      <c r="M21" s="78"/>
      <c r="N21" s="78"/>
      <c r="O21" s="78"/>
      <c r="P21" s="78"/>
      <c r="Q21" s="78"/>
      <c r="R21" s="78"/>
      <c r="S21" s="78"/>
      <c r="T21" s="78"/>
      <c r="U21" s="78">
        <v>1000</v>
      </c>
      <c r="V21" s="78">
        <v>-1000</v>
      </c>
      <c r="W21" s="78"/>
      <c r="X21" s="78"/>
      <c r="Y21" s="78"/>
      <c r="Z21" s="78"/>
      <c r="AA21" s="78"/>
      <c r="AB21" s="78"/>
      <c r="AC21" s="78">
        <v>-1</v>
      </c>
      <c r="AD21" s="78">
        <v>-4</v>
      </c>
      <c r="AE21" s="78">
        <v>-7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/>
      <c r="AR21" s="71">
        <f t="shared" si="0"/>
        <v>-8.2591213867999613E-9</v>
      </c>
      <c r="AS21" s="58" t="s">
        <v>72</v>
      </c>
      <c r="AT21" s="59">
        <v>0</v>
      </c>
    </row>
    <row r="22" spans="1:46" x14ac:dyDescent="0.2">
      <c r="A22" s="50" t="s">
        <v>80</v>
      </c>
      <c r="B22" s="13"/>
      <c r="C22" s="13"/>
      <c r="D22" s="13"/>
      <c r="E22" s="13"/>
      <c r="F22" s="13"/>
      <c r="G22" s="13"/>
      <c r="H22" s="13"/>
      <c r="I22" s="13"/>
      <c r="J22" s="78"/>
      <c r="K22" s="78"/>
      <c r="L22" s="78"/>
      <c r="M22" s="78"/>
      <c r="N22" s="78">
        <v>1000</v>
      </c>
      <c r="O22" s="78"/>
      <c r="P22" s="78"/>
      <c r="Q22" s="78"/>
      <c r="R22" s="78"/>
      <c r="S22" s="78"/>
      <c r="T22" s="78"/>
      <c r="U22" s="78"/>
      <c r="V22" s="78">
        <v>1000</v>
      </c>
      <c r="W22" s="78">
        <v>-1000</v>
      </c>
      <c r="X22" s="78"/>
      <c r="Y22" s="78"/>
      <c r="Z22" s="78"/>
      <c r="AA22" s="78"/>
      <c r="AB22" s="78"/>
      <c r="AC22" s="78"/>
      <c r="AD22" s="78"/>
      <c r="AE22" s="78"/>
      <c r="AF22" s="78">
        <v>-1</v>
      </c>
      <c r="AG22" s="78">
        <v>-4</v>
      </c>
      <c r="AH22" s="78">
        <v>-7</v>
      </c>
      <c r="AI22" s="78"/>
      <c r="AJ22" s="78"/>
      <c r="AK22" s="78"/>
      <c r="AL22" s="78"/>
      <c r="AM22" s="78"/>
      <c r="AN22" s="78"/>
      <c r="AO22" s="78"/>
      <c r="AP22" s="78"/>
      <c r="AQ22" s="79"/>
      <c r="AR22" s="71">
        <f t="shared" si="0"/>
        <v>4.5461092668119818E-9</v>
      </c>
      <c r="AS22" s="58" t="s">
        <v>72</v>
      </c>
      <c r="AT22" s="59">
        <v>0</v>
      </c>
    </row>
    <row r="23" spans="1:46" x14ac:dyDescent="0.2">
      <c r="A23" s="50" t="s">
        <v>81</v>
      </c>
      <c r="B23" s="13"/>
      <c r="C23" s="13"/>
      <c r="D23" s="13"/>
      <c r="E23" s="13"/>
      <c r="F23" s="13"/>
      <c r="G23" s="13"/>
      <c r="H23" s="13"/>
      <c r="I23" s="13"/>
      <c r="J23" s="78"/>
      <c r="K23" s="78"/>
      <c r="L23" s="78"/>
      <c r="M23" s="78"/>
      <c r="N23" s="78"/>
      <c r="O23" s="78"/>
      <c r="P23" s="78">
        <v>1000</v>
      </c>
      <c r="Q23" s="78"/>
      <c r="R23" s="78"/>
      <c r="S23" s="78"/>
      <c r="T23" s="78"/>
      <c r="U23" s="78"/>
      <c r="V23" s="78"/>
      <c r="W23" s="78">
        <v>1000</v>
      </c>
      <c r="X23" s="78">
        <v>-1000</v>
      </c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>
        <v>-1</v>
      </c>
      <c r="AJ23" s="78">
        <v>-4</v>
      </c>
      <c r="AK23" s="78">
        <v>-7</v>
      </c>
      <c r="AL23" s="78"/>
      <c r="AM23" s="78"/>
      <c r="AN23" s="78"/>
      <c r="AO23" s="78"/>
      <c r="AP23" s="78"/>
      <c r="AQ23" s="79"/>
      <c r="AR23" s="71">
        <f t="shared" si="0"/>
        <v>4.549292498268187E-9</v>
      </c>
      <c r="AS23" s="58" t="s">
        <v>72</v>
      </c>
      <c r="AT23" s="59">
        <v>0</v>
      </c>
    </row>
    <row r="24" spans="1:46" x14ac:dyDescent="0.2">
      <c r="A24" s="50" t="s">
        <v>82</v>
      </c>
      <c r="B24" s="13"/>
      <c r="C24" s="13"/>
      <c r="D24" s="13"/>
      <c r="E24" s="13"/>
      <c r="F24" s="13"/>
      <c r="G24" s="13"/>
      <c r="H24" s="13"/>
      <c r="I24" s="13"/>
      <c r="J24" s="78"/>
      <c r="K24" s="78"/>
      <c r="L24" s="78"/>
      <c r="M24" s="78"/>
      <c r="N24" s="78"/>
      <c r="O24" s="78"/>
      <c r="P24" s="78"/>
      <c r="Q24" s="78"/>
      <c r="R24" s="78">
        <v>1000</v>
      </c>
      <c r="S24" s="78"/>
      <c r="T24" s="78"/>
      <c r="U24" s="78"/>
      <c r="V24" s="78"/>
      <c r="W24" s="78"/>
      <c r="X24" s="78">
        <v>1000</v>
      </c>
      <c r="Y24" s="78">
        <v>-1000</v>
      </c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>
        <v>-1</v>
      </c>
      <c r="AM24" s="78">
        <v>-4</v>
      </c>
      <c r="AN24" s="78">
        <v>-7</v>
      </c>
      <c r="AO24" s="78"/>
      <c r="AP24" s="78"/>
      <c r="AQ24" s="79"/>
      <c r="AR24" s="71">
        <f t="shared" si="0"/>
        <v>4.5465640141628683E-9</v>
      </c>
      <c r="AS24" s="58" t="s">
        <v>72</v>
      </c>
      <c r="AT24" s="59">
        <v>0</v>
      </c>
    </row>
    <row r="25" spans="1:46" ht="13.5" thickBot="1" x14ac:dyDescent="0.25">
      <c r="A25" s="51" t="s">
        <v>83</v>
      </c>
      <c r="B25" s="48"/>
      <c r="C25" s="48"/>
      <c r="D25" s="48"/>
      <c r="E25" s="48"/>
      <c r="F25" s="48"/>
      <c r="G25" s="48"/>
      <c r="H25" s="48"/>
      <c r="I25" s="48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>
        <v>1000</v>
      </c>
      <c r="U25" s="80"/>
      <c r="V25" s="80"/>
      <c r="W25" s="80"/>
      <c r="X25" s="80"/>
      <c r="Y25" s="80">
        <v>1000</v>
      </c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>
        <v>-1</v>
      </c>
      <c r="AP25" s="80">
        <v>-4</v>
      </c>
      <c r="AQ25" s="81">
        <v>-7</v>
      </c>
      <c r="AR25" s="71">
        <f t="shared" si="0"/>
        <v>-5.4574229579884559E-9</v>
      </c>
      <c r="AS25" s="58" t="s">
        <v>72</v>
      </c>
      <c r="AT25" s="59">
        <v>0</v>
      </c>
    </row>
    <row r="26" spans="1:46" ht="14.25" thickBot="1" x14ac:dyDescent="0.3">
      <c r="A26" s="53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3"/>
      <c r="AR26" s="66"/>
      <c r="AS26" s="43"/>
      <c r="AT26" s="44"/>
    </row>
    <row r="27" spans="1:46" x14ac:dyDescent="0.2">
      <c r="A27" s="40" t="s">
        <v>85</v>
      </c>
      <c r="B27" s="41">
        <v>2</v>
      </c>
      <c r="C27" s="42">
        <v>4</v>
      </c>
      <c r="D27" s="42">
        <v>3</v>
      </c>
      <c r="E27" s="42">
        <v>5</v>
      </c>
      <c r="F27" s="42">
        <v>2</v>
      </c>
      <c r="G27" s="42">
        <v>4</v>
      </c>
      <c r="H27" s="42">
        <v>5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2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76">
        <v>80</v>
      </c>
      <c r="AA27" s="76">
        <v>80</v>
      </c>
      <c r="AB27" s="76">
        <v>80</v>
      </c>
      <c r="AC27" s="76">
        <v>80</v>
      </c>
      <c r="AD27" s="76">
        <v>80</v>
      </c>
      <c r="AE27" s="76">
        <v>80</v>
      </c>
      <c r="AF27" s="76">
        <v>80</v>
      </c>
      <c r="AG27" s="76">
        <v>80</v>
      </c>
      <c r="AH27" s="76">
        <v>80</v>
      </c>
      <c r="AI27" s="76">
        <v>80</v>
      </c>
      <c r="AJ27" s="76">
        <v>80</v>
      </c>
      <c r="AK27" s="76">
        <v>80</v>
      </c>
      <c r="AL27" s="76">
        <v>80</v>
      </c>
      <c r="AM27" s="76">
        <v>80</v>
      </c>
      <c r="AN27" s="76">
        <v>80</v>
      </c>
      <c r="AO27" s="76">
        <v>80</v>
      </c>
      <c r="AP27" s="76">
        <v>80</v>
      </c>
      <c r="AQ27" s="77">
        <v>80</v>
      </c>
      <c r="AR27" s="67"/>
      <c r="AS27" s="62"/>
      <c r="AT27" s="63"/>
    </row>
    <row r="28" spans="1:46" ht="13.5" thickBot="1" x14ac:dyDescent="0.25">
      <c r="A28" s="47" t="s">
        <v>86</v>
      </c>
      <c r="B28" s="64">
        <v>2</v>
      </c>
      <c r="C28" s="65">
        <v>6</v>
      </c>
      <c r="D28" s="65">
        <v>4</v>
      </c>
      <c r="E28" s="65">
        <v>7</v>
      </c>
      <c r="F28" s="65">
        <v>3</v>
      </c>
      <c r="G28" s="65">
        <v>7</v>
      </c>
      <c r="H28" s="65">
        <v>6</v>
      </c>
      <c r="I28" s="65">
        <v>3</v>
      </c>
      <c r="J28" s="65">
        <v>6</v>
      </c>
      <c r="K28" s="65">
        <v>3</v>
      </c>
      <c r="L28" s="65">
        <v>5</v>
      </c>
      <c r="M28" s="65">
        <v>3</v>
      </c>
      <c r="N28" s="65">
        <v>4</v>
      </c>
      <c r="O28" s="65">
        <v>3</v>
      </c>
      <c r="P28" s="65">
        <v>4</v>
      </c>
      <c r="Q28" s="65">
        <v>3</v>
      </c>
      <c r="R28" s="65">
        <v>4</v>
      </c>
      <c r="S28" s="65">
        <v>2</v>
      </c>
      <c r="T28" s="65">
        <v>3</v>
      </c>
      <c r="U28" s="65">
        <v>1</v>
      </c>
      <c r="V28" s="65">
        <v>1</v>
      </c>
      <c r="W28" s="65">
        <v>1</v>
      </c>
      <c r="X28" s="65">
        <v>1</v>
      </c>
      <c r="Y28" s="65">
        <v>1</v>
      </c>
      <c r="Z28" s="78">
        <v>2000</v>
      </c>
      <c r="AA28" s="78">
        <v>500</v>
      </c>
      <c r="AB28" s="78">
        <v>500</v>
      </c>
      <c r="AC28" s="78">
        <v>2000</v>
      </c>
      <c r="AD28" s="78">
        <v>500</v>
      </c>
      <c r="AE28" s="78">
        <v>500</v>
      </c>
      <c r="AF28" s="78">
        <v>2000</v>
      </c>
      <c r="AG28" s="78">
        <v>500</v>
      </c>
      <c r="AH28" s="78">
        <v>500</v>
      </c>
      <c r="AI28" s="78">
        <v>2000</v>
      </c>
      <c r="AJ28" s="78">
        <v>500</v>
      </c>
      <c r="AK28" s="78">
        <v>500</v>
      </c>
      <c r="AL28" s="78">
        <v>2000</v>
      </c>
      <c r="AM28" s="78">
        <v>500</v>
      </c>
      <c r="AN28" s="78">
        <v>500</v>
      </c>
      <c r="AO28" s="78">
        <v>2000</v>
      </c>
      <c r="AP28" s="78">
        <v>500</v>
      </c>
      <c r="AQ28" s="79">
        <v>500</v>
      </c>
      <c r="AR28" s="68"/>
      <c r="AS28" s="45"/>
      <c r="AT28" s="46"/>
    </row>
    <row r="29" spans="1:46" s="36" customFormat="1" ht="13.5" thickBot="1" x14ac:dyDescent="0.25">
      <c r="A29" s="88" t="s">
        <v>106</v>
      </c>
      <c r="B29" s="89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9"/>
      <c r="AS29" s="82"/>
      <c r="AT29" s="83"/>
    </row>
    <row r="30" spans="1:46" s="36" customFormat="1" x14ac:dyDescent="0.2">
      <c r="A30" s="90" t="s">
        <v>107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>
        <v>0.1</v>
      </c>
      <c r="AA30" s="78">
        <v>0.1</v>
      </c>
      <c r="AB30" s="78">
        <v>-0.9</v>
      </c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91">
        <f t="shared" ref="AR30:AR35" si="1">SUMPRODUCT(B30:AQ30,xij)</f>
        <v>-392</v>
      </c>
      <c r="AS30" s="92" t="s">
        <v>108</v>
      </c>
      <c r="AT30" s="93">
        <v>0</v>
      </c>
    </row>
    <row r="31" spans="1:46" s="36" customFormat="1" x14ac:dyDescent="0.2">
      <c r="A31" s="90" t="s">
        <v>109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>
        <v>0.1</v>
      </c>
      <c r="AD31" s="78">
        <v>0.1</v>
      </c>
      <c r="AE31" s="78">
        <v>-0.9</v>
      </c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94">
        <f t="shared" si="1"/>
        <v>-396.00000000001131</v>
      </c>
      <c r="AS31" s="95" t="s">
        <v>108</v>
      </c>
      <c r="AT31" s="96">
        <v>0</v>
      </c>
    </row>
    <row r="32" spans="1:46" s="36" customFormat="1" x14ac:dyDescent="0.2">
      <c r="A32" s="90" t="s">
        <v>110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>
        <v>0.1</v>
      </c>
      <c r="AG32" s="78">
        <v>0.1</v>
      </c>
      <c r="AH32" s="78">
        <v>-0.9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94">
        <f t="shared" si="1"/>
        <v>-7.9999999994155075</v>
      </c>
      <c r="AS32" s="95" t="s">
        <v>108</v>
      </c>
      <c r="AT32" s="96">
        <v>0</v>
      </c>
    </row>
    <row r="33" spans="1:46" s="36" customFormat="1" x14ac:dyDescent="0.2">
      <c r="A33" s="90" t="s">
        <v>111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>
        <v>0.1</v>
      </c>
      <c r="AJ33" s="78">
        <v>0.1</v>
      </c>
      <c r="AK33" s="78">
        <v>-0.9</v>
      </c>
      <c r="AL33" s="78"/>
      <c r="AM33" s="78"/>
      <c r="AN33" s="78"/>
      <c r="AO33" s="78"/>
      <c r="AP33" s="78"/>
      <c r="AQ33" s="78"/>
      <c r="AR33" s="94">
        <f t="shared" si="1"/>
        <v>-7.9999999994151096</v>
      </c>
      <c r="AS33" s="95" t="s">
        <v>108</v>
      </c>
      <c r="AT33" s="96">
        <v>0</v>
      </c>
    </row>
    <row r="34" spans="1:46" s="36" customFormat="1" x14ac:dyDescent="0.2">
      <c r="A34" s="90" t="s">
        <v>112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>
        <v>0.1</v>
      </c>
      <c r="AM34" s="78">
        <v>0.1</v>
      </c>
      <c r="AN34" s="78">
        <v>-0.9</v>
      </c>
      <c r="AO34" s="78"/>
      <c r="AP34" s="78"/>
      <c r="AQ34" s="78"/>
      <c r="AR34" s="94">
        <f t="shared" si="1"/>
        <v>-7.9999999994154507</v>
      </c>
      <c r="AS34" s="95" t="s">
        <v>108</v>
      </c>
      <c r="AT34" s="96">
        <v>0</v>
      </c>
    </row>
    <row r="35" spans="1:46" s="36" customFormat="1" ht="13.5" thickBot="1" x14ac:dyDescent="0.25">
      <c r="A35" s="97" t="s">
        <v>113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>
        <v>0.1</v>
      </c>
      <c r="AP35" s="84">
        <v>0.1</v>
      </c>
      <c r="AQ35" s="84">
        <v>-0.9</v>
      </c>
      <c r="AR35" s="98">
        <f t="shared" si="1"/>
        <v>-0.7999999994542577</v>
      </c>
      <c r="AS35" s="99" t="s">
        <v>108</v>
      </c>
      <c r="AT35" s="100">
        <v>0</v>
      </c>
    </row>
    <row r="36" spans="1:46" s="36" customFormat="1" x14ac:dyDescent="0.2">
      <c r="A36" s="101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S36" s="102"/>
      <c r="AT36" s="102"/>
    </row>
    <row r="37" spans="1:46" s="36" customFormat="1" x14ac:dyDescent="0.2">
      <c r="A37" s="103" t="s">
        <v>114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85" t="s">
        <v>105</v>
      </c>
      <c r="AA37" s="85" t="s">
        <v>105</v>
      </c>
      <c r="AB37" s="85" t="s">
        <v>105</v>
      </c>
      <c r="AC37" s="85" t="s">
        <v>105</v>
      </c>
      <c r="AD37" s="85" t="s">
        <v>105</v>
      </c>
      <c r="AE37" s="85" t="s">
        <v>105</v>
      </c>
      <c r="AF37" s="85" t="s">
        <v>105</v>
      </c>
      <c r="AG37" s="85" t="s">
        <v>105</v>
      </c>
      <c r="AH37" s="85" t="s">
        <v>105</v>
      </c>
      <c r="AI37" s="85" t="s">
        <v>105</v>
      </c>
      <c r="AJ37" s="85" t="s">
        <v>105</v>
      </c>
      <c r="AK37" s="85" t="s">
        <v>105</v>
      </c>
      <c r="AL37" s="85" t="s">
        <v>105</v>
      </c>
      <c r="AM37" s="85" t="s">
        <v>105</v>
      </c>
      <c r="AN37" s="85" t="s">
        <v>105</v>
      </c>
      <c r="AO37" s="85" t="s">
        <v>105</v>
      </c>
      <c r="AP37" s="85" t="s">
        <v>105</v>
      </c>
      <c r="AQ37" s="85" t="s">
        <v>105</v>
      </c>
      <c r="AS37" s="102"/>
      <c r="AT37" s="102"/>
    </row>
    <row r="39" spans="1:46" ht="13.5" x14ac:dyDescent="0.25">
      <c r="A39" s="9" t="s">
        <v>87</v>
      </c>
      <c r="B39" s="72">
        <v>2</v>
      </c>
      <c r="C39" s="72">
        <v>4.9999999999970415</v>
      </c>
      <c r="D39" s="72">
        <v>4</v>
      </c>
      <c r="E39" s="72">
        <v>5</v>
      </c>
      <c r="F39" s="72">
        <v>3</v>
      </c>
      <c r="G39" s="72">
        <v>4</v>
      </c>
      <c r="H39" s="72">
        <v>5</v>
      </c>
      <c r="I39" s="72">
        <v>0.99999999999704126</v>
      </c>
      <c r="J39" s="72">
        <v>6</v>
      </c>
      <c r="K39" s="72">
        <v>0</v>
      </c>
      <c r="L39" s="72">
        <v>5</v>
      </c>
      <c r="M39" s="72">
        <v>0.99999999999999778</v>
      </c>
      <c r="N39" s="72">
        <v>4</v>
      </c>
      <c r="O39" s="72">
        <v>-2.3223610535400356E-16</v>
      </c>
      <c r="P39" s="72">
        <v>4</v>
      </c>
      <c r="Q39" s="72">
        <v>-2.2204460493357733E-16</v>
      </c>
      <c r="R39" s="72">
        <v>4</v>
      </c>
      <c r="S39" s="72">
        <v>2</v>
      </c>
      <c r="T39" s="72">
        <v>3</v>
      </c>
      <c r="U39" s="72">
        <v>0.41999999999128795</v>
      </c>
      <c r="V39" s="72">
        <v>0</v>
      </c>
      <c r="W39" s="72">
        <v>0</v>
      </c>
      <c r="X39" s="72">
        <v>0</v>
      </c>
      <c r="Y39" s="72">
        <v>0</v>
      </c>
      <c r="Z39" s="86">
        <v>80</v>
      </c>
      <c r="AA39" s="86">
        <v>500</v>
      </c>
      <c r="AB39" s="86">
        <v>500</v>
      </c>
      <c r="AC39" s="86">
        <v>80</v>
      </c>
      <c r="AD39" s="86">
        <v>459.99999999988682</v>
      </c>
      <c r="AE39" s="86">
        <v>500</v>
      </c>
      <c r="AF39" s="86">
        <v>2000</v>
      </c>
      <c r="AG39" s="86">
        <v>80</v>
      </c>
      <c r="AH39" s="86">
        <v>239.99999999935056</v>
      </c>
      <c r="AI39" s="86">
        <v>2000</v>
      </c>
      <c r="AJ39" s="86">
        <v>80</v>
      </c>
      <c r="AK39" s="86">
        <v>239.99999999935011</v>
      </c>
      <c r="AL39" s="86">
        <v>2000</v>
      </c>
      <c r="AM39" s="86">
        <v>80</v>
      </c>
      <c r="AN39" s="86">
        <v>239.99999999935051</v>
      </c>
      <c r="AO39" s="86">
        <v>1469.0000000054574</v>
      </c>
      <c r="AP39" s="86">
        <v>80</v>
      </c>
      <c r="AQ39" s="86">
        <v>173</v>
      </c>
    </row>
    <row r="41" spans="1:46" x14ac:dyDescent="0.2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104"/>
    </row>
    <row r="42" spans="1:46" x14ac:dyDescent="0.2">
      <c r="A42" s="103" t="s">
        <v>115</v>
      </c>
      <c r="C42" s="36">
        <f>SUMPRODUCT(C11:H11,C39:H39)</f>
        <v>26044.999999997042</v>
      </c>
      <c r="D42" s="36"/>
      <c r="E42" s="36"/>
      <c r="F42" s="36"/>
      <c r="G42" s="36"/>
      <c r="H42" s="36"/>
      <c r="I42" s="36">
        <f>(I11*I39)+(K11*K39)+(M11*M39)+(O11*O39)+(Q11*Q39)+(S11*S39)</f>
        <v>39.999999999940769</v>
      </c>
      <c r="J42" s="36">
        <f>(J11*J39)+(L11*L39)+(N11*N39)+(P11*P39)+(R11*R39)+(T11*T39)</f>
        <v>4145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104">
        <f>SUMPRODUCT(U11:Y11,U39:Y39)</f>
        <v>10.499999999782199</v>
      </c>
      <c r="Z42" s="87">
        <f>(Z39*Z11)+(AC39*AC11)+(AF39*AF11)+(AI39*AI11)+(AL39*AL11)+(AO39*AO11)</f>
        <v>-9733.1200000069857</v>
      </c>
      <c r="AA42" s="87">
        <f>(AA39*AA11)+(AD39*AD11)+(AG39*AG11)+(AJ39*AJ11)+(AM39*AM11)+(AP39*AP11)</f>
        <v>-6425.5999999994328</v>
      </c>
      <c r="AB42" s="87">
        <f>(AB39*AB11)+(AE39*AE11)+(AH39*AH11)+(AK39*AK11)+(AN39*AN11)+(AQ39*AQ11)</f>
        <v>-16677.329999982834</v>
      </c>
      <c r="AR42" s="87">
        <f>C42+I42+J42+U42+Z42+AA42+AB42</f>
        <v>-2595.549999992485</v>
      </c>
    </row>
    <row r="43" spans="1:46" x14ac:dyDescent="0.2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104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Données</vt:lpstr>
      <vt:lpstr>Modèle</vt:lpstr>
      <vt:lpstr>B.Inf</vt:lpstr>
      <vt:lpstr>B.Sup1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ExRév54-2.xlsx</dc:title>
  <dc:subject>Les trois conditionnements de Pastissimo</dc:subject>
  <dc:creator>Nobert, Ouellet, Parent</dc:creator>
  <dc:description>Méthodes d'optimisation pour la gestion,
Nobert, Ouellet, Parent,
Cheneliere, 2016,
section 5.5, exercice de révision 2</dc:description>
  <cp:lastModifiedBy>Roch Ouellet</cp:lastModifiedBy>
  <cp:lastPrinted>2008-02-26T16:17:08Z</cp:lastPrinted>
  <dcterms:created xsi:type="dcterms:W3CDTF">2007-04-20T16:37:32Z</dcterms:created>
  <dcterms:modified xsi:type="dcterms:W3CDTF">2015-11-25T17:18:48Z</dcterms:modified>
</cp:coreProperties>
</file>