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4P\"/>
    </mc:Choice>
  </mc:AlternateContent>
  <bookViews>
    <workbookView xWindow="240" yWindow="135" windowWidth="9180" windowHeight="4500"/>
  </bookViews>
  <sheets>
    <sheet name="Modèle" sheetId="1" r:id="rId1"/>
    <sheet name="P0" sheetId="6" r:id="rId2"/>
    <sheet name="ContrAdd" sheetId="4" r:id="rId3"/>
    <sheet name="(d)" sheetId="5" r:id="rId4"/>
  </sheets>
  <definedNames>
    <definedName name="anscount" hidden="1">2</definedName>
    <definedName name="B.inf" localSheetId="3">'(d)'!$B$23:$J$23</definedName>
    <definedName name="B.inf" localSheetId="2">ContrAdd!$B$23:$J$23</definedName>
    <definedName name="B.inf" localSheetId="1">P0!$B$20:$J$20</definedName>
    <definedName name="B.sup" localSheetId="3">'(d)'!$B$24:$J$24</definedName>
    <definedName name="B.sup" localSheetId="2">ContrAdd!$B$24:$J$24</definedName>
    <definedName name="B.sup" localSheetId="1">P0!$B$21:$J$21</definedName>
    <definedName name="cj">Modèle!$B$10:$J$10</definedName>
    <definedName name="limcount" hidden="1">1</definedName>
    <definedName name="m" localSheetId="3">'(d)'!$B$5</definedName>
    <definedName name="m" localSheetId="2">ContrAdd!$B$5</definedName>
    <definedName name="m" localSheetId="0">Modèle!$B$5</definedName>
    <definedName name="m" localSheetId="1">P0!$B$5</definedName>
    <definedName name="n">Modèle!$C$5</definedName>
    <definedName name="sencount" hidden="1">1</definedName>
    <definedName name="solver_adj" localSheetId="3" hidden="1">'(d)'!$B$28:$J$28</definedName>
    <definedName name="solver_adj" localSheetId="2" hidden="1">ContrAdd!$B$28:$J$28</definedName>
    <definedName name="solver_adj" localSheetId="0" hidden="1">Modèle!$B$22:$J$22</definedName>
    <definedName name="solver_adj" localSheetId="1" hidden="1">P0!$B$25:$J$25</definedName>
    <definedName name="solver_cvg" localSheetId="3" hidden="1">0.0001</definedName>
    <definedName name="solver_cvg" localSheetId="2" hidden="1">0.0001</definedName>
    <definedName name="solver_cvg" localSheetId="0" hidden="1">0.001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ng" localSheetId="3" hidden="1">2</definedName>
    <definedName name="solver_eng" localSheetId="2" hidden="1">2</definedName>
    <definedName name="solver_eng" localSheetId="0" hidden="1">2</definedName>
    <definedName name="solver_eng" localSheetId="1" hidden="1">2</definedName>
    <definedName name="solver_est" localSheetId="3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3" hidden="1">100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hs1" localSheetId="3" hidden="1">'(d)'!$K$13:$K$15</definedName>
    <definedName name="solver_lhs1" localSheetId="2" hidden="1">ContrAdd!$K$13:$K$15</definedName>
    <definedName name="solver_lhs1" localSheetId="0" hidden="1">Modèle!$K$13:$K$15</definedName>
    <definedName name="solver_lhs1" localSheetId="1" hidden="1">P0!$K$13:$K$15</definedName>
    <definedName name="solver_lhs2" localSheetId="3" hidden="1">'(d)'!$K$16:$K$18</definedName>
    <definedName name="solver_lhs2" localSheetId="2" hidden="1">ContrAdd!$K$16:$K$18</definedName>
    <definedName name="solver_lhs2" localSheetId="0" hidden="1">Modèle!$K$16:$K$18</definedName>
    <definedName name="solver_lhs2" localSheetId="1" hidden="1">P0!$K$16:$K$18</definedName>
    <definedName name="solver_lhs3" localSheetId="3" hidden="1">'(d)'!$K$19:$K$21</definedName>
    <definedName name="solver_lhs3" localSheetId="2" hidden="1">ContrAdd!$K$19:$K$21</definedName>
    <definedName name="solver_lhs3" localSheetId="0" hidden="1">Modèle!$B$22:$J$22</definedName>
    <definedName name="solver_lhs3" localSheetId="1" hidden="1">P0!$B$25:$J$25</definedName>
    <definedName name="solver_lhs4" localSheetId="3" hidden="1">'(d)'!$B$28:$J$28</definedName>
    <definedName name="solver_lhs4" localSheetId="2" hidden="1">ContrAdd!$B$28:$J$28</definedName>
    <definedName name="solver_lhs4" localSheetId="0" hidden="1">Modèle!$K$18</definedName>
    <definedName name="solver_lhs4" localSheetId="1" hidden="1">P0!$B$25:$J$25</definedName>
    <definedName name="solver_lhs5" localSheetId="3" hidden="1">'(d)'!$B$28:$J$28</definedName>
    <definedName name="solver_lhs5" localSheetId="2" hidden="1">ContrAdd!$B$28:$J$28</definedName>
    <definedName name="solver_lin" localSheetId="3" hidden="1">1</definedName>
    <definedName name="solver_lin" localSheetId="2" hidden="1">1</definedName>
    <definedName name="solver_lin" localSheetId="0" hidden="1">1</definedName>
    <definedName name="solver_lin" localSheetId="1" hidden="1">1</definedName>
    <definedName name="solver_mip" localSheetId="3" hidden="1">2147483647</definedName>
    <definedName name="solver_mip" localSheetId="2" hidden="1">2147483647</definedName>
    <definedName name="solver_mip" localSheetId="0" hidden="1">2147483647</definedName>
    <definedName name="solver_mip" localSheetId="1" hidden="1">2147483647</definedName>
    <definedName name="solver_mni" localSheetId="3" hidden="1">30</definedName>
    <definedName name="solver_mni" localSheetId="2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0" hidden="1">0.075</definedName>
    <definedName name="solver_mrt" localSheetId="1" hidden="1">0.075</definedName>
    <definedName name="solver_msl" localSheetId="3" hidden="1">2</definedName>
    <definedName name="solver_msl" localSheetId="2" hidden="1">2</definedName>
    <definedName name="solver_msl" localSheetId="0" hidden="1">2</definedName>
    <definedName name="solver_msl" localSheetId="1" hidden="1">2</definedName>
    <definedName name="solver_neg" localSheetId="3" hidden="1">1</definedName>
    <definedName name="solver_neg" localSheetId="2" hidden="1">1</definedName>
    <definedName name="solver_neg" localSheetId="0" hidden="1">1</definedName>
    <definedName name="solver_neg" localSheetId="1" hidden="1">1</definedName>
    <definedName name="solver_nod" localSheetId="3" hidden="1">2147483647</definedName>
    <definedName name="solver_nod" localSheetId="2" hidden="1">2147483647</definedName>
    <definedName name="solver_nod" localSheetId="0" hidden="1">2147483647</definedName>
    <definedName name="solver_nod" localSheetId="1" hidden="1">2147483647</definedName>
    <definedName name="solver_num" localSheetId="3" hidden="1">5</definedName>
    <definedName name="solver_num" localSheetId="2" hidden="1">5</definedName>
    <definedName name="solver_num" localSheetId="0" hidden="1">3</definedName>
    <definedName name="solver_num" localSheetId="1" hidden="1">4</definedName>
    <definedName name="solver_nwt" localSheetId="3" hidden="1">1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3" hidden="1">'(d)'!$K$10</definedName>
    <definedName name="solver_opt" localSheetId="2" hidden="1">ContrAdd!$K$10</definedName>
    <definedName name="solver_opt" localSheetId="0" hidden="1">Modèle!$K$10</definedName>
    <definedName name="solver_opt" localSheetId="1" hidden="1">P0!$K$10</definedName>
    <definedName name="solver_pre" localSheetId="3" hidden="1">0.000001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rbv" localSheetId="3" hidden="1">1</definedName>
    <definedName name="solver_rbv" localSheetId="2" hidden="1">1</definedName>
    <definedName name="solver_rbv" localSheetId="0" hidden="1">1</definedName>
    <definedName name="solver_rbv" localSheetId="1" hidden="1">1</definedName>
    <definedName name="solver_rel1" localSheetId="3" hidden="1">3</definedName>
    <definedName name="solver_rel1" localSheetId="2" hidden="1">3</definedName>
    <definedName name="solver_rel1" localSheetId="0" hidden="1">3</definedName>
    <definedName name="solver_rel1" localSheetId="1" hidden="1">3</definedName>
    <definedName name="solver_rel2" localSheetId="3" hidden="1">1</definedName>
    <definedName name="solver_rel2" localSheetId="2" hidden="1">1</definedName>
    <definedName name="solver_rel2" localSheetId="0" hidden="1">1</definedName>
    <definedName name="solver_rel2" localSheetId="1" hidden="1">1</definedName>
    <definedName name="solver_rel3" localSheetId="3" hidden="1">3</definedName>
    <definedName name="solver_rel3" localSheetId="2" hidden="1">3</definedName>
    <definedName name="solver_rel3" localSheetId="0" hidden="1">4</definedName>
    <definedName name="solver_rel3" localSheetId="1" hidden="1">1</definedName>
    <definedName name="solver_rel4" localSheetId="3" hidden="1">1</definedName>
    <definedName name="solver_rel4" localSheetId="2" hidden="1">1</definedName>
    <definedName name="solver_rel4" localSheetId="0" hidden="1">1</definedName>
    <definedName name="solver_rel4" localSheetId="1" hidden="1">3</definedName>
    <definedName name="solver_rel5" localSheetId="3" hidden="1">3</definedName>
    <definedName name="solver_rel5" localSheetId="2" hidden="1">3</definedName>
    <definedName name="solver_rhs1" localSheetId="3" hidden="1">'(d)'!$M$13:$M$15</definedName>
    <definedName name="solver_rhs1" localSheetId="2" hidden="1">ContrAdd!$M$13:$M$15</definedName>
    <definedName name="solver_rhs1" localSheetId="0" hidden="1">Modèle!$M$13:$M$15</definedName>
    <definedName name="solver_rhs1" localSheetId="1" hidden="1">P0!$M$13:$M$15</definedName>
    <definedName name="solver_rhs2" localSheetId="3" hidden="1">'(d)'!$M$16:$M$18</definedName>
    <definedName name="solver_rhs2" localSheetId="2" hidden="1">ContrAdd!$M$16:$M$18</definedName>
    <definedName name="solver_rhs2" localSheetId="0" hidden="1">Modèle!$M$16:$M$18</definedName>
    <definedName name="solver_rhs2" localSheetId="1" hidden="1">P0!$M$16:$M$18</definedName>
    <definedName name="solver_rhs3" localSheetId="3" hidden="1">'(d)'!$M$19:$M$21</definedName>
    <definedName name="solver_rhs3" localSheetId="2" hidden="1">ContrAdd!$M$19:$M$21</definedName>
    <definedName name="solver_rhs3" localSheetId="0" hidden="1">entier</definedName>
    <definedName name="solver_rhs3" localSheetId="1" hidden="1">P0!$B$21:$J$21</definedName>
    <definedName name="solver_rhs4" localSheetId="3" hidden="1">'(d)'!$B$24:$J$24</definedName>
    <definedName name="solver_rhs4" localSheetId="2" hidden="1">ContrAdd!$B$24:$J$24</definedName>
    <definedName name="solver_rhs4" localSheetId="0" hidden="1">Modèle!$M$18</definedName>
    <definedName name="solver_rhs4" localSheetId="1" hidden="1">P0!$B$20:$J$20</definedName>
    <definedName name="solver_rhs5" localSheetId="3" hidden="1">'(d)'!$B$23:$J$23</definedName>
    <definedName name="solver_rhs5" localSheetId="2" hidden="1">ContrAdd!$B$23:$J$23</definedName>
    <definedName name="solver_rlx" localSheetId="3" hidden="1">1</definedName>
    <definedName name="solver_rlx" localSheetId="2" hidden="1">1</definedName>
    <definedName name="solver_rlx" localSheetId="0" hidden="1">2</definedName>
    <definedName name="solver_rlx" localSheetId="1" hidden="1">1</definedName>
    <definedName name="solver_rsd" localSheetId="3" hidden="1">0</definedName>
    <definedName name="solver_rsd" localSheetId="2" hidden="1">0</definedName>
    <definedName name="solver_rsd" localSheetId="0" hidden="1">0</definedName>
    <definedName name="solver_rsd" localSheetId="1" hidden="1">0</definedName>
    <definedName name="solver_scl" localSheetId="3" hidden="1">2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0" hidden="1">100</definedName>
    <definedName name="solver_ssz" localSheetId="1" hidden="1">100</definedName>
    <definedName name="solver_tim" localSheetId="3" hidden="1">100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ol" localSheetId="3" hidden="1">0</definedName>
    <definedName name="solver_tol" localSheetId="2" hidden="1">0</definedName>
    <definedName name="solver_tol" localSheetId="0" hidden="1">0</definedName>
    <definedName name="solver_tol" localSheetId="1" hidden="1">0</definedName>
    <definedName name="solver_typ" localSheetId="3" hidden="1">2</definedName>
    <definedName name="solver_typ" localSheetId="2" hidden="1">2</definedName>
    <definedName name="solver_typ" localSheetId="0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0" hidden="1">0</definedName>
    <definedName name="solver_val" localSheetId="1" hidden="1">0</definedName>
    <definedName name="solver_ver" localSheetId="3" hidden="1">3</definedName>
    <definedName name="solver_ver" localSheetId="2" hidden="1">3</definedName>
    <definedName name="solver_ver" localSheetId="0" hidden="1">3</definedName>
    <definedName name="solver_ver" localSheetId="1" hidden="1">3</definedName>
    <definedName name="xj" localSheetId="3">'(d)'!$B$28:$J$28</definedName>
    <definedName name="xj" localSheetId="2">ContrAdd!$B$28:$J$28</definedName>
    <definedName name="xj" localSheetId="0">Modèle!$B$22:$J$22</definedName>
    <definedName name="xj" localSheetId="1">P0!$B$25:$J$25</definedName>
    <definedName name="z" localSheetId="3">'(d)'!$K$10</definedName>
    <definedName name="z" localSheetId="2">ContrAdd!$K$10</definedName>
    <definedName name="z" localSheetId="0">Modèle!$K$10</definedName>
    <definedName name="z" localSheetId="1">P0!$K$10</definedName>
  </definedNames>
  <calcPr calcId="152511" calcOnSave="0"/>
</workbook>
</file>

<file path=xl/calcChain.xml><?xml version="1.0" encoding="utf-8"?>
<calcChain xmlns="http://schemas.openxmlformats.org/spreadsheetml/2006/main">
  <c r="K21" i="5" l="1"/>
  <c r="K20" i="5"/>
  <c r="K19" i="5"/>
  <c r="K18" i="5"/>
  <c r="K17" i="5"/>
  <c r="K16" i="5"/>
  <c r="K15" i="5"/>
  <c r="K14" i="5"/>
  <c r="K13" i="5"/>
  <c r="J10" i="5"/>
  <c r="I10" i="5"/>
  <c r="H10" i="5"/>
  <c r="G10" i="5"/>
  <c r="F10" i="5"/>
  <c r="E10" i="5"/>
  <c r="D10" i="5"/>
  <c r="C10" i="5"/>
  <c r="B10" i="5"/>
  <c r="K21" i="4"/>
  <c r="K20" i="4"/>
  <c r="K19" i="4"/>
  <c r="K18" i="4"/>
  <c r="K17" i="4"/>
  <c r="K16" i="4"/>
  <c r="K15" i="4"/>
  <c r="K14" i="4"/>
  <c r="K13" i="4"/>
  <c r="J10" i="4"/>
  <c r="I10" i="4"/>
  <c r="H10" i="4"/>
  <c r="G10" i="4"/>
  <c r="F10" i="4"/>
  <c r="E10" i="4"/>
  <c r="D10" i="4"/>
  <c r="C10" i="4"/>
  <c r="B10" i="4"/>
  <c r="K18" i="6" l="1"/>
  <c r="K17" i="6"/>
  <c r="K16" i="6"/>
  <c r="K15" i="6"/>
  <c r="K14" i="6"/>
  <c r="K13" i="6"/>
  <c r="J10" i="6"/>
  <c r="I10" i="6"/>
  <c r="H10" i="6"/>
  <c r="G10" i="6"/>
  <c r="F10" i="6"/>
  <c r="E10" i="6"/>
  <c r="D10" i="6"/>
  <c r="C10" i="6"/>
  <c r="B10" i="6"/>
  <c r="J10" i="1"/>
  <c r="I10" i="1"/>
  <c r="H10" i="1"/>
  <c r="G10" i="1"/>
  <c r="F10" i="1"/>
  <c r="E10" i="1"/>
  <c r="D10" i="1"/>
  <c r="C10" i="1"/>
  <c r="B10" i="1"/>
  <c r="K10" i="6" s="1"/>
  <c r="K10" i="5" l="1"/>
  <c r="K10" i="4"/>
  <c r="K16" i="1"/>
  <c r="K15" i="1"/>
  <c r="K14" i="1"/>
  <c r="K17" i="1" l="1"/>
  <c r="K10" i="1"/>
  <c r="K18" i="1"/>
  <c r="K13" i="1"/>
</calcChain>
</file>

<file path=xl/sharedStrings.xml><?xml version="1.0" encoding="utf-8"?>
<sst xmlns="http://schemas.openxmlformats.org/spreadsheetml/2006/main" count="182" uniqueCount="35">
  <si>
    <t xml:space="preserve">Noms des variables </t>
  </si>
  <si>
    <t xml:space="preserve">Contraintes technologiques 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</si>
  <si>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</si>
  <si>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</si>
  <si>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</si>
  <si>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</si>
  <si>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</si>
  <si>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</si>
  <si>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</si>
  <si>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&lt;=</t>
  </si>
  <si>
    <t>Ent</t>
  </si>
  <si>
    <t>Bornes inférieures</t>
  </si>
  <si>
    <t>Bornes supérieures</t>
  </si>
  <si>
    <r>
      <t>x</t>
    </r>
    <r>
      <rPr>
        <vertAlign val="subscript"/>
        <sz val="10"/>
        <rFont val="Times New Roman"/>
        <family val="1"/>
      </rPr>
      <t>11</t>
    </r>
  </si>
  <si>
    <r>
      <t>x</t>
    </r>
    <r>
      <rPr>
        <vertAlign val="subscript"/>
        <sz val="10"/>
        <rFont val="Times New Roman"/>
        <family val="1"/>
      </rPr>
      <t>12</t>
    </r>
  </si>
  <si>
    <r>
      <t>x</t>
    </r>
    <r>
      <rPr>
        <vertAlign val="subscript"/>
        <sz val="10"/>
        <rFont val="Times New Roman"/>
        <family val="1"/>
      </rPr>
      <t>13</t>
    </r>
  </si>
  <si>
    <r>
      <t>x</t>
    </r>
    <r>
      <rPr>
        <vertAlign val="subscript"/>
        <sz val="10"/>
        <rFont val="Times New Roman"/>
        <family val="1"/>
      </rPr>
      <t>21</t>
    </r>
  </si>
  <si>
    <r>
      <t>x</t>
    </r>
    <r>
      <rPr>
        <vertAlign val="subscript"/>
        <sz val="10"/>
        <rFont val="Times New Roman"/>
        <family val="1"/>
      </rPr>
      <t>22</t>
    </r>
  </si>
  <si>
    <r>
      <t>x</t>
    </r>
    <r>
      <rPr>
        <vertAlign val="subscript"/>
        <sz val="10"/>
        <rFont val="Times New Roman"/>
        <family val="1"/>
      </rPr>
      <t>23</t>
    </r>
  </si>
  <si>
    <t>Disp 1</t>
  </si>
  <si>
    <t>Disp 3</t>
  </si>
  <si>
    <t>Disp 2</t>
  </si>
  <si>
    <t>New York</t>
  </si>
  <si>
    <t>Chicago</t>
  </si>
  <si>
    <t>St-Louis</t>
  </si>
  <si>
    <t>&gt;=</t>
  </si>
  <si>
    <r>
      <t>x</t>
    </r>
    <r>
      <rPr>
        <vertAlign val="subscript"/>
        <sz val="10"/>
        <rFont val="Times New Roman"/>
        <family val="1"/>
      </rPr>
      <t>31</t>
    </r>
  </si>
  <si>
    <r>
      <t>x</t>
    </r>
    <r>
      <rPr>
        <vertAlign val="subscript"/>
        <sz val="10"/>
        <rFont val="Times New Roman"/>
        <family val="1"/>
      </rPr>
      <t>32</t>
    </r>
  </si>
  <si>
    <r>
      <t>x</t>
    </r>
    <r>
      <rPr>
        <vertAlign val="subscript"/>
        <sz val="10"/>
        <rFont val="Times New Roman"/>
        <family val="1"/>
      </rPr>
      <t>33</t>
    </r>
  </si>
  <si>
    <t>Min Car NY</t>
  </si>
  <si>
    <t>Min Car Chicago</t>
  </si>
  <si>
    <t>Min Car St-Louis</t>
  </si>
  <si>
    <t>Problème de minimisation</t>
  </si>
  <si>
    <t>MOG4-18  Le rapatriement des pélerins</t>
  </si>
  <si>
    <t>Contraintes d'intégrité utilisées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</si>
</sst>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8" fillId="0" borderId="0" xfId="0" applyNumberFormat="1" applyFont="1" applyAlignment="1">
      <alignment horizontal="right"/>
    </xf>
    <xf numFmtId="3" fontId="3" fillId="0" borderId="0" xfId="0" applyNumberFormat="1" applyFont="1" applyBorder="1"/>
    <xf numFmtId="0" fontId="11" fillId="2" borderId="1" xfId="0" applyFont="1" applyFill="1" applyBorder="1"/>
    <xf numFmtId="3" fontId="11" fillId="2" borderId="2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3" fillId="0" borderId="0" xfId="0" applyFont="1"/>
    <xf numFmtId="0" fontId="3" fillId="0" borderId="9" xfId="0" applyFont="1" applyBorder="1"/>
    <xf numFmtId="0" fontId="3" fillId="0" borderId="10" xfId="0" applyFont="1" applyBorder="1"/>
    <xf numFmtId="0" fontId="11" fillId="2" borderId="11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5" fillId="0" borderId="0" xfId="0" applyFont="1"/>
    <xf numFmtId="164" fontId="3" fillId="0" borderId="0" xfId="0" applyNumberFormat="1" applyFont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T31" sqref="T31"/>
    </sheetView>
  </sheetViews>
  <sheetFormatPr baseColWidth="10" defaultRowHeight="12.75" x14ac:dyDescent="0.2"/>
  <cols>
    <col min="1" max="1" width="30.28515625" customWidth="1"/>
    <col min="2" max="11" width="6.7109375" customWidth="1"/>
    <col min="12" max="12" width="5.28515625" customWidth="1"/>
    <col min="13" max="13" width="7.7109375" customWidth="1"/>
    <col min="14" max="14" width="11.42578125" style="3"/>
  </cols>
  <sheetData>
    <row r="1" spans="1:14" s="10" customFormat="1" ht="15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N1" s="11"/>
    </row>
    <row r="2" spans="1:14" s="4" customFormat="1" x14ac:dyDescent="0.2">
      <c r="N2" s="5"/>
    </row>
    <row r="3" spans="1:14" s="4" customFormat="1" x14ac:dyDescent="0.2">
      <c r="A3" s="2" t="s">
        <v>32</v>
      </c>
      <c r="N3" s="5"/>
    </row>
    <row r="4" spans="1:14" s="4" customFormat="1" x14ac:dyDescent="0.2">
      <c r="N4" s="5"/>
    </row>
    <row r="5" spans="1:14" s="4" customFormat="1" x14ac:dyDescent="0.2">
      <c r="A5" s="1" t="s">
        <v>2</v>
      </c>
      <c r="B5" s="4">
        <v>6</v>
      </c>
      <c r="C5" s="4">
        <v>12</v>
      </c>
      <c r="N5" s="5"/>
    </row>
    <row r="6" spans="1:14" s="4" customFormat="1" x14ac:dyDescent="0.2">
      <c r="N6" s="5"/>
    </row>
    <row r="7" spans="1:14" s="4" customFormat="1" x14ac:dyDescent="0.2">
      <c r="N7" s="5"/>
    </row>
    <row r="8" spans="1:14" s="4" customFormat="1" ht="14.25" x14ac:dyDescent="0.25">
      <c r="A8" s="1" t="s">
        <v>0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26</v>
      </c>
      <c r="I8" s="15" t="s">
        <v>27</v>
      </c>
      <c r="J8" s="15" t="s">
        <v>28</v>
      </c>
      <c r="K8" s="14" t="s">
        <v>5</v>
      </c>
      <c r="L8" s="12" t="s">
        <v>6</v>
      </c>
      <c r="M8" s="14" t="s">
        <v>7</v>
      </c>
      <c r="N8" s="5"/>
    </row>
    <row r="9" spans="1:14" s="4" customFormat="1" x14ac:dyDescent="0.2">
      <c r="N9" s="5"/>
    </row>
    <row r="10" spans="1:14" s="4" customFormat="1" ht="14.25" x14ac:dyDescent="0.25">
      <c r="A10" s="1" t="s">
        <v>3</v>
      </c>
      <c r="B10" s="16">
        <f>33*35</f>
        <v>1155</v>
      </c>
      <c r="C10" s="16">
        <f>32*36</f>
        <v>1152</v>
      </c>
      <c r="D10" s="16">
        <f>38*30</f>
        <v>1140</v>
      </c>
      <c r="E10" s="16">
        <f>39*30</f>
        <v>1170</v>
      </c>
      <c r="F10" s="16">
        <f>37*32</f>
        <v>1184</v>
      </c>
      <c r="G10" s="16">
        <f>40*35</f>
        <v>1400</v>
      </c>
      <c r="H10" s="16">
        <f>45*25</f>
        <v>1125</v>
      </c>
      <c r="I10" s="16">
        <f>44*27</f>
        <v>1188</v>
      </c>
      <c r="J10" s="16">
        <f>47*22</f>
        <v>1034</v>
      </c>
      <c r="K10" s="18">
        <f>SUMPRODUCT(cj,xj)</f>
        <v>27357</v>
      </c>
      <c r="N10" s="5"/>
    </row>
    <row r="11" spans="1:14" s="4" customFormat="1" x14ac:dyDescent="0.2">
      <c r="N11" s="5"/>
    </row>
    <row r="12" spans="1:14" s="4" customFormat="1" ht="13.5" thickBot="1" x14ac:dyDescent="0.25">
      <c r="A12" s="1" t="s">
        <v>1</v>
      </c>
      <c r="N12" s="5"/>
    </row>
    <row r="13" spans="1:14" s="4" customFormat="1" ht="15.75" x14ac:dyDescent="0.25">
      <c r="A13" s="33" t="s">
        <v>22</v>
      </c>
      <c r="B13" s="19">
        <v>35</v>
      </c>
      <c r="C13" s="26">
        <v>36</v>
      </c>
      <c r="D13" s="26">
        <v>30</v>
      </c>
      <c r="E13" s="26">
        <v>0</v>
      </c>
      <c r="F13" s="26">
        <v>0</v>
      </c>
      <c r="G13" s="26">
        <v>0</v>
      </c>
      <c r="H13" s="35">
        <v>0</v>
      </c>
      <c r="I13" s="35">
        <v>0</v>
      </c>
      <c r="J13" s="35">
        <v>0</v>
      </c>
      <c r="K13" s="43">
        <f t="shared" ref="K13:K18" si="0">SUMPRODUCT(B13:J13,xj)</f>
        <v>342</v>
      </c>
      <c r="L13" s="29" t="s">
        <v>25</v>
      </c>
      <c r="M13" s="20">
        <v>340</v>
      </c>
      <c r="N13" s="5"/>
    </row>
    <row r="14" spans="1:14" s="4" customFormat="1" ht="15.75" x14ac:dyDescent="0.25">
      <c r="A14" s="33" t="s">
        <v>23</v>
      </c>
      <c r="B14" s="21">
        <v>0</v>
      </c>
      <c r="C14" s="5">
        <v>0</v>
      </c>
      <c r="D14" s="5">
        <v>0</v>
      </c>
      <c r="E14" s="5">
        <v>30</v>
      </c>
      <c r="F14" s="5">
        <v>32</v>
      </c>
      <c r="G14" s="5">
        <v>35</v>
      </c>
      <c r="H14" s="34">
        <v>0</v>
      </c>
      <c r="I14" s="34">
        <v>0</v>
      </c>
      <c r="J14" s="34">
        <v>0</v>
      </c>
      <c r="K14" s="44">
        <f t="shared" si="0"/>
        <v>180</v>
      </c>
      <c r="L14" s="30" t="s">
        <v>25</v>
      </c>
      <c r="M14" s="22">
        <v>180</v>
      </c>
      <c r="N14" s="5"/>
    </row>
    <row r="15" spans="1:14" s="4" customFormat="1" ht="15.75" x14ac:dyDescent="0.25">
      <c r="A15" s="33" t="s">
        <v>24</v>
      </c>
      <c r="B15" s="21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34">
        <v>25</v>
      </c>
      <c r="I15" s="34">
        <v>27</v>
      </c>
      <c r="J15" s="34">
        <v>22</v>
      </c>
      <c r="K15" s="44">
        <f t="shared" si="0"/>
        <v>195</v>
      </c>
      <c r="L15" s="30" t="s">
        <v>25</v>
      </c>
      <c r="M15" s="22">
        <v>195</v>
      </c>
      <c r="N15" s="5"/>
    </row>
    <row r="16" spans="1:14" s="4" customFormat="1" ht="15.75" x14ac:dyDescent="0.25">
      <c r="A16" s="33" t="s">
        <v>19</v>
      </c>
      <c r="B16" s="21">
        <v>1</v>
      </c>
      <c r="C16" s="5">
        <v>0</v>
      </c>
      <c r="D16" s="5">
        <v>0</v>
      </c>
      <c r="E16" s="34">
        <v>1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44">
        <f t="shared" si="0"/>
        <v>9</v>
      </c>
      <c r="L16" s="30" t="s">
        <v>9</v>
      </c>
      <c r="M16" s="22">
        <v>10</v>
      </c>
      <c r="N16" s="5"/>
    </row>
    <row r="17" spans="1:14" s="4" customFormat="1" ht="15.75" x14ac:dyDescent="0.25">
      <c r="A17" s="33" t="s">
        <v>21</v>
      </c>
      <c r="B17" s="21">
        <v>0</v>
      </c>
      <c r="C17" s="5">
        <v>1</v>
      </c>
      <c r="D17" s="5">
        <v>0</v>
      </c>
      <c r="E17" s="34">
        <v>0</v>
      </c>
      <c r="F17" s="34">
        <v>1</v>
      </c>
      <c r="G17" s="34">
        <v>0</v>
      </c>
      <c r="H17" s="34">
        <v>0</v>
      </c>
      <c r="I17" s="34">
        <v>1</v>
      </c>
      <c r="J17" s="34">
        <v>0</v>
      </c>
      <c r="K17" s="44">
        <f t="shared" si="0"/>
        <v>9</v>
      </c>
      <c r="L17" s="30" t="s">
        <v>9</v>
      </c>
      <c r="M17" s="22">
        <v>10</v>
      </c>
      <c r="N17" s="5"/>
    </row>
    <row r="18" spans="1:14" s="4" customFormat="1" ht="16.5" thickBot="1" x14ac:dyDescent="0.3">
      <c r="A18" s="33" t="s">
        <v>20</v>
      </c>
      <c r="B18" s="23">
        <v>0</v>
      </c>
      <c r="C18" s="27">
        <v>0</v>
      </c>
      <c r="D18" s="27">
        <v>1</v>
      </c>
      <c r="E18" s="27">
        <v>0</v>
      </c>
      <c r="F18" s="27">
        <v>0</v>
      </c>
      <c r="G18" s="27">
        <v>1</v>
      </c>
      <c r="H18" s="36">
        <v>0</v>
      </c>
      <c r="I18" s="36">
        <v>0</v>
      </c>
      <c r="J18" s="36">
        <v>1</v>
      </c>
      <c r="K18" s="45">
        <f t="shared" si="0"/>
        <v>6</v>
      </c>
      <c r="L18" s="31" t="s">
        <v>9</v>
      </c>
      <c r="M18" s="24">
        <v>7</v>
      </c>
      <c r="N18" s="5"/>
    </row>
    <row r="19" spans="1:14" s="4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3"/>
      <c r="M19" s="5"/>
      <c r="N19" s="5"/>
    </row>
    <row r="20" spans="1:14" s="4" customFormat="1" x14ac:dyDescent="0.2">
      <c r="A20" s="1" t="s">
        <v>8</v>
      </c>
      <c r="B20" s="32" t="s">
        <v>10</v>
      </c>
      <c r="C20" s="32" t="s">
        <v>10</v>
      </c>
      <c r="D20" s="32" t="s">
        <v>10</v>
      </c>
      <c r="E20" s="32" t="s">
        <v>10</v>
      </c>
      <c r="F20" s="32" t="s">
        <v>10</v>
      </c>
      <c r="G20" s="32" t="s">
        <v>10</v>
      </c>
      <c r="H20" s="32" t="s">
        <v>10</v>
      </c>
      <c r="I20" s="32" t="s">
        <v>10</v>
      </c>
      <c r="J20" s="32" t="s">
        <v>10</v>
      </c>
      <c r="K20" s="5"/>
      <c r="L20" s="13"/>
      <c r="M20" s="5"/>
      <c r="N20" s="5"/>
    </row>
    <row r="21" spans="1:14" s="4" customFormat="1" x14ac:dyDescent="0.2">
      <c r="N21" s="5"/>
    </row>
    <row r="22" spans="1:14" s="4" customFormat="1" ht="14.25" x14ac:dyDescent="0.25">
      <c r="A22" s="1" t="s">
        <v>4</v>
      </c>
      <c r="B22" s="17">
        <v>0</v>
      </c>
      <c r="C22" s="28">
        <v>7</v>
      </c>
      <c r="D22" s="28">
        <v>3</v>
      </c>
      <c r="E22" s="28">
        <v>6</v>
      </c>
      <c r="F22" s="28">
        <v>0</v>
      </c>
      <c r="G22" s="28">
        <v>0</v>
      </c>
      <c r="H22" s="28">
        <v>3</v>
      </c>
      <c r="I22" s="28">
        <v>2</v>
      </c>
      <c r="J22" s="28">
        <v>3</v>
      </c>
      <c r="L22" s="12"/>
      <c r="M22" s="16"/>
      <c r="N22" s="5"/>
    </row>
    <row r="23" spans="1:14" s="4" customFormat="1" x14ac:dyDescent="0.2">
      <c r="N23" s="5"/>
    </row>
    <row r="24" spans="1:14" s="4" customFormat="1" x14ac:dyDescent="0.2">
      <c r="B24" s="14"/>
      <c r="C24" s="14"/>
      <c r="D24" s="14"/>
      <c r="E24" s="14"/>
      <c r="F24" s="14"/>
      <c r="G24" s="14"/>
      <c r="H24" s="14"/>
      <c r="I24" s="14"/>
      <c r="J24" s="14"/>
      <c r="N24" s="5"/>
    </row>
    <row r="25" spans="1:14" s="6" customFormat="1" ht="12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N25" s="7"/>
    </row>
    <row r="26" spans="1:14" x14ac:dyDescent="0.2">
      <c r="C26" s="41"/>
    </row>
  </sheetData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O27" sqref="O27"/>
    </sheetView>
  </sheetViews>
  <sheetFormatPr baseColWidth="10" defaultRowHeight="12.75" x14ac:dyDescent="0.2"/>
  <cols>
    <col min="1" max="1" width="30.140625" customWidth="1"/>
    <col min="2" max="11" width="6.7109375" customWidth="1"/>
    <col min="12" max="12" width="5.28515625" customWidth="1"/>
    <col min="13" max="13" width="7.7109375" customWidth="1"/>
    <col min="14" max="14" width="11.42578125" style="3"/>
  </cols>
  <sheetData>
    <row r="1" spans="1:14" s="10" customFormat="1" ht="15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N1" s="11"/>
    </row>
    <row r="2" spans="1:14" s="4" customFormat="1" x14ac:dyDescent="0.2">
      <c r="N2" s="5"/>
    </row>
    <row r="3" spans="1:14" s="4" customFormat="1" x14ac:dyDescent="0.2">
      <c r="A3" s="2" t="s">
        <v>32</v>
      </c>
      <c r="N3" s="5"/>
    </row>
    <row r="4" spans="1:14" s="4" customFormat="1" x14ac:dyDescent="0.2">
      <c r="N4" s="5"/>
    </row>
    <row r="5" spans="1:14" s="4" customFormat="1" x14ac:dyDescent="0.2">
      <c r="A5" s="1" t="s">
        <v>2</v>
      </c>
      <c r="B5" s="4">
        <v>6</v>
      </c>
      <c r="C5" s="4">
        <v>12</v>
      </c>
      <c r="N5" s="5"/>
    </row>
    <row r="6" spans="1:14" s="4" customFormat="1" x14ac:dyDescent="0.2">
      <c r="N6" s="5"/>
    </row>
    <row r="7" spans="1:14" s="4" customFormat="1" x14ac:dyDescent="0.2">
      <c r="N7" s="5"/>
    </row>
    <row r="8" spans="1:14" s="4" customFormat="1" ht="14.25" x14ac:dyDescent="0.25">
      <c r="A8" s="1" t="s">
        <v>0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26</v>
      </c>
      <c r="I8" s="15" t="s">
        <v>27</v>
      </c>
      <c r="J8" s="15" t="s">
        <v>28</v>
      </c>
      <c r="K8" s="14" t="s">
        <v>5</v>
      </c>
      <c r="L8" s="12" t="s">
        <v>6</v>
      </c>
      <c r="M8" s="14" t="s">
        <v>7</v>
      </c>
      <c r="N8" s="5"/>
    </row>
    <row r="9" spans="1:14" s="4" customFormat="1" x14ac:dyDescent="0.2">
      <c r="N9" s="5"/>
    </row>
    <row r="10" spans="1:14" s="4" customFormat="1" ht="14.25" x14ac:dyDescent="0.25">
      <c r="A10" s="1" t="s">
        <v>3</v>
      </c>
      <c r="B10" s="16">
        <f>33*35</f>
        <v>1155</v>
      </c>
      <c r="C10" s="16">
        <f>32*36</f>
        <v>1152</v>
      </c>
      <c r="D10" s="16">
        <f>38*30</f>
        <v>1140</v>
      </c>
      <c r="E10" s="16">
        <f>39*30</f>
        <v>1170</v>
      </c>
      <c r="F10" s="16">
        <f>37*32</f>
        <v>1184</v>
      </c>
      <c r="G10" s="16">
        <f>40*35</f>
        <v>1400</v>
      </c>
      <c r="H10" s="16">
        <f>45*25</f>
        <v>1125</v>
      </c>
      <c r="I10" s="16">
        <f>44*27</f>
        <v>1188</v>
      </c>
      <c r="J10" s="16">
        <f>47*22</f>
        <v>1034</v>
      </c>
      <c r="K10" s="18">
        <f>SUMPRODUCT(cj,xj)</f>
        <v>26648.214285714286</v>
      </c>
      <c r="N10" s="5"/>
    </row>
    <row r="11" spans="1:14" s="4" customFormat="1" x14ac:dyDescent="0.2">
      <c r="N11" s="5"/>
    </row>
    <row r="12" spans="1:14" s="4" customFormat="1" ht="13.5" thickBot="1" x14ac:dyDescent="0.25">
      <c r="A12" s="1" t="s">
        <v>1</v>
      </c>
      <c r="N12" s="5"/>
    </row>
    <row r="13" spans="1:14" s="4" customFormat="1" ht="15.75" x14ac:dyDescent="0.25">
      <c r="A13" s="33" t="s">
        <v>22</v>
      </c>
      <c r="B13" s="19">
        <v>35</v>
      </c>
      <c r="C13" s="26">
        <v>36</v>
      </c>
      <c r="D13" s="26">
        <v>30</v>
      </c>
      <c r="E13" s="26">
        <v>0</v>
      </c>
      <c r="F13" s="26">
        <v>0</v>
      </c>
      <c r="G13" s="26">
        <v>0</v>
      </c>
      <c r="H13" s="35">
        <v>0</v>
      </c>
      <c r="I13" s="35">
        <v>0</v>
      </c>
      <c r="J13" s="35">
        <v>0</v>
      </c>
      <c r="K13" s="43">
        <f t="shared" ref="K13:K18" si="0">SUMPRODUCT(B13:J13,xj)</f>
        <v>340</v>
      </c>
      <c r="L13" s="29" t="s">
        <v>25</v>
      </c>
      <c r="M13" s="20">
        <v>340</v>
      </c>
      <c r="N13" s="5"/>
    </row>
    <row r="14" spans="1:14" s="4" customFormat="1" ht="15.75" x14ac:dyDescent="0.25">
      <c r="A14" s="33" t="s">
        <v>23</v>
      </c>
      <c r="B14" s="21">
        <v>0</v>
      </c>
      <c r="C14" s="5">
        <v>0</v>
      </c>
      <c r="D14" s="5">
        <v>0</v>
      </c>
      <c r="E14" s="5">
        <v>30</v>
      </c>
      <c r="F14" s="5">
        <v>32</v>
      </c>
      <c r="G14" s="5">
        <v>35</v>
      </c>
      <c r="H14" s="34">
        <v>0</v>
      </c>
      <c r="I14" s="34">
        <v>0</v>
      </c>
      <c r="J14" s="34">
        <v>0</v>
      </c>
      <c r="K14" s="44">
        <f t="shared" si="0"/>
        <v>180</v>
      </c>
      <c r="L14" s="30" t="s">
        <v>25</v>
      </c>
      <c r="M14" s="22">
        <v>180</v>
      </c>
      <c r="N14" s="5"/>
    </row>
    <row r="15" spans="1:14" s="4" customFormat="1" ht="15.75" x14ac:dyDescent="0.25">
      <c r="A15" s="33" t="s">
        <v>24</v>
      </c>
      <c r="B15" s="21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34">
        <v>25</v>
      </c>
      <c r="I15" s="34">
        <v>27</v>
      </c>
      <c r="J15" s="34">
        <v>22</v>
      </c>
      <c r="K15" s="44">
        <f t="shared" si="0"/>
        <v>195</v>
      </c>
      <c r="L15" s="30" t="s">
        <v>25</v>
      </c>
      <c r="M15" s="22">
        <v>195</v>
      </c>
      <c r="N15" s="5"/>
    </row>
    <row r="16" spans="1:14" s="4" customFormat="1" ht="15.75" x14ac:dyDescent="0.25">
      <c r="A16" s="33" t="s">
        <v>19</v>
      </c>
      <c r="B16" s="21">
        <v>1</v>
      </c>
      <c r="C16" s="5">
        <v>0</v>
      </c>
      <c r="D16" s="5">
        <v>0</v>
      </c>
      <c r="E16" s="34">
        <v>1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44">
        <f t="shared" si="0"/>
        <v>10</v>
      </c>
      <c r="L16" s="30" t="s">
        <v>9</v>
      </c>
      <c r="M16" s="22">
        <v>10</v>
      </c>
      <c r="N16" s="5"/>
    </row>
    <row r="17" spans="1:14" s="4" customFormat="1" ht="15.75" x14ac:dyDescent="0.25">
      <c r="A17" s="33" t="s">
        <v>21</v>
      </c>
      <c r="B17" s="21">
        <v>0</v>
      </c>
      <c r="C17" s="5">
        <v>1</v>
      </c>
      <c r="D17" s="5">
        <v>0</v>
      </c>
      <c r="E17" s="34">
        <v>0</v>
      </c>
      <c r="F17" s="34">
        <v>1</v>
      </c>
      <c r="G17" s="34">
        <v>0</v>
      </c>
      <c r="H17" s="34">
        <v>0</v>
      </c>
      <c r="I17" s="34">
        <v>1</v>
      </c>
      <c r="J17" s="34">
        <v>0</v>
      </c>
      <c r="K17" s="44">
        <f t="shared" si="0"/>
        <v>10</v>
      </c>
      <c r="L17" s="30" t="s">
        <v>9</v>
      </c>
      <c r="M17" s="22">
        <v>10</v>
      </c>
      <c r="N17" s="5"/>
    </row>
    <row r="18" spans="1:14" s="4" customFormat="1" ht="16.5" thickBot="1" x14ac:dyDescent="0.3">
      <c r="A18" s="33" t="s">
        <v>20</v>
      </c>
      <c r="B18" s="23">
        <v>0</v>
      </c>
      <c r="C18" s="27">
        <v>0</v>
      </c>
      <c r="D18" s="27">
        <v>1</v>
      </c>
      <c r="E18" s="27">
        <v>0</v>
      </c>
      <c r="F18" s="27">
        <v>0</v>
      </c>
      <c r="G18" s="27">
        <v>1</v>
      </c>
      <c r="H18" s="36">
        <v>0</v>
      </c>
      <c r="I18" s="36">
        <v>0</v>
      </c>
      <c r="J18" s="36">
        <v>1</v>
      </c>
      <c r="K18" s="45">
        <f t="shared" si="0"/>
        <v>3.4253246753246742</v>
      </c>
      <c r="L18" s="31" t="s">
        <v>9</v>
      </c>
      <c r="M18" s="24">
        <v>7</v>
      </c>
      <c r="N18" s="5"/>
    </row>
    <row r="19" spans="1:14" s="4" customFormat="1" ht="13.5" thickBo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13"/>
      <c r="M19" s="5"/>
      <c r="N19" s="5"/>
    </row>
    <row r="20" spans="1:14" s="4" customFormat="1" x14ac:dyDescent="0.2">
      <c r="A20" s="1" t="s">
        <v>11</v>
      </c>
      <c r="B20" s="37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8">
        <v>0</v>
      </c>
      <c r="K20" s="5"/>
      <c r="L20" s="13"/>
      <c r="M20" s="5"/>
      <c r="N20" s="5"/>
    </row>
    <row r="21" spans="1:14" s="4" customFormat="1" ht="13.5" thickBot="1" x14ac:dyDescent="0.25">
      <c r="A21" s="1" t="s">
        <v>12</v>
      </c>
      <c r="B21" s="39">
        <v>10</v>
      </c>
      <c r="C21" s="36">
        <v>10</v>
      </c>
      <c r="D21" s="36">
        <v>10</v>
      </c>
      <c r="E21" s="36">
        <v>10</v>
      </c>
      <c r="F21" s="36">
        <v>10</v>
      </c>
      <c r="G21" s="36">
        <v>10</v>
      </c>
      <c r="H21" s="36">
        <v>10</v>
      </c>
      <c r="I21" s="36">
        <v>10</v>
      </c>
      <c r="J21" s="40">
        <v>10</v>
      </c>
      <c r="K21" s="5"/>
      <c r="L21" s="13"/>
      <c r="M21" s="5"/>
      <c r="N21" s="5"/>
    </row>
    <row r="22" spans="1:14" s="4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3"/>
      <c r="M22" s="5"/>
      <c r="N22" s="5"/>
    </row>
    <row r="23" spans="1:14" s="4" customFormat="1" x14ac:dyDescent="0.2">
      <c r="A23" s="1" t="s">
        <v>34</v>
      </c>
      <c r="B23" s="32" t="s">
        <v>10</v>
      </c>
      <c r="C23" s="32" t="s">
        <v>10</v>
      </c>
      <c r="D23" s="32" t="s">
        <v>10</v>
      </c>
      <c r="E23" s="32" t="s">
        <v>10</v>
      </c>
      <c r="F23" s="32" t="s">
        <v>10</v>
      </c>
      <c r="G23" s="32" t="s">
        <v>10</v>
      </c>
      <c r="H23" s="32" t="s">
        <v>10</v>
      </c>
      <c r="I23" s="32" t="s">
        <v>10</v>
      </c>
      <c r="J23" s="32" t="s">
        <v>10</v>
      </c>
      <c r="K23" s="5"/>
      <c r="L23" s="13"/>
      <c r="M23" s="5"/>
      <c r="N23" s="5"/>
    </row>
    <row r="24" spans="1:14" s="4" customFormat="1" x14ac:dyDescent="0.2">
      <c r="N24" s="5"/>
    </row>
    <row r="25" spans="1:14" s="4" customFormat="1" ht="14.25" x14ac:dyDescent="0.25">
      <c r="A25" s="1" t="s">
        <v>4</v>
      </c>
      <c r="B25" s="17">
        <v>5.2142857142857144</v>
      </c>
      <c r="C25" s="28">
        <v>4.375</v>
      </c>
      <c r="D25" s="28">
        <v>0</v>
      </c>
      <c r="E25" s="28">
        <v>0</v>
      </c>
      <c r="F25" s="28">
        <v>5.625</v>
      </c>
      <c r="G25" s="28">
        <v>0</v>
      </c>
      <c r="H25" s="28">
        <v>4.7857142857142865</v>
      </c>
      <c r="I25" s="28">
        <v>0</v>
      </c>
      <c r="J25" s="28">
        <v>3.4253246753246742</v>
      </c>
      <c r="L25" s="12"/>
      <c r="M25" s="16"/>
      <c r="N25" s="5"/>
    </row>
    <row r="26" spans="1:14" s="4" customFormat="1" x14ac:dyDescent="0.2">
      <c r="N26" s="5"/>
    </row>
    <row r="27" spans="1:14" s="4" customFormat="1" x14ac:dyDescent="0.2">
      <c r="B27" s="14"/>
      <c r="C27" s="14"/>
      <c r="D27" s="14"/>
      <c r="E27" s="14"/>
      <c r="F27" s="14"/>
      <c r="G27" s="14"/>
      <c r="H27" s="14"/>
      <c r="I27" s="14"/>
      <c r="J27" s="14"/>
      <c r="N27" s="5"/>
    </row>
    <row r="28" spans="1:14" s="6" customFormat="1" ht="12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N2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O30" sqref="O30"/>
    </sheetView>
  </sheetViews>
  <sheetFormatPr baseColWidth="10" defaultRowHeight="12.75" x14ac:dyDescent="0.2"/>
  <cols>
    <col min="1" max="1" width="29.85546875" customWidth="1"/>
    <col min="2" max="11" width="6.7109375" customWidth="1"/>
    <col min="12" max="12" width="5.28515625" customWidth="1"/>
    <col min="13" max="13" width="7.7109375" customWidth="1"/>
    <col min="14" max="14" width="11.42578125" style="3"/>
  </cols>
  <sheetData>
    <row r="1" spans="1:14" s="10" customFormat="1" ht="15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N1" s="11"/>
    </row>
    <row r="2" spans="1:14" s="4" customFormat="1" x14ac:dyDescent="0.2">
      <c r="N2" s="5"/>
    </row>
    <row r="3" spans="1:14" s="4" customFormat="1" x14ac:dyDescent="0.2">
      <c r="A3" s="2" t="s">
        <v>32</v>
      </c>
      <c r="N3" s="5"/>
    </row>
    <row r="4" spans="1:14" s="4" customFormat="1" x14ac:dyDescent="0.2">
      <c r="N4" s="5"/>
    </row>
    <row r="5" spans="1:14" s="4" customFormat="1" x14ac:dyDescent="0.2">
      <c r="A5" s="1" t="s">
        <v>2</v>
      </c>
      <c r="B5" s="4">
        <v>9</v>
      </c>
      <c r="C5" s="4">
        <v>12</v>
      </c>
      <c r="N5" s="5"/>
    </row>
    <row r="6" spans="1:14" s="4" customFormat="1" x14ac:dyDescent="0.2">
      <c r="N6" s="5"/>
    </row>
    <row r="7" spans="1:14" s="4" customFormat="1" x14ac:dyDescent="0.2">
      <c r="N7" s="5"/>
    </row>
    <row r="8" spans="1:14" s="4" customFormat="1" ht="14.25" x14ac:dyDescent="0.25">
      <c r="A8" s="1" t="s">
        <v>0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26</v>
      </c>
      <c r="I8" s="15" t="s">
        <v>27</v>
      </c>
      <c r="J8" s="15" t="s">
        <v>28</v>
      </c>
      <c r="K8" s="14" t="s">
        <v>5</v>
      </c>
      <c r="L8" s="12" t="s">
        <v>6</v>
      </c>
      <c r="M8" s="14" t="s">
        <v>7</v>
      </c>
      <c r="N8" s="5"/>
    </row>
    <row r="9" spans="1:14" s="4" customFormat="1" x14ac:dyDescent="0.2">
      <c r="N9" s="5"/>
    </row>
    <row r="10" spans="1:14" s="4" customFormat="1" ht="14.25" x14ac:dyDescent="0.25">
      <c r="A10" s="1" t="s">
        <v>3</v>
      </c>
      <c r="B10" s="16">
        <f>33*35</f>
        <v>1155</v>
      </c>
      <c r="C10" s="16">
        <f>32*36</f>
        <v>1152</v>
      </c>
      <c r="D10" s="16">
        <f>38*30</f>
        <v>1140</v>
      </c>
      <c r="E10" s="16">
        <f>39*30</f>
        <v>1170</v>
      </c>
      <c r="F10" s="16">
        <f>37*32</f>
        <v>1184</v>
      </c>
      <c r="G10" s="16">
        <f>40*35</f>
        <v>1400</v>
      </c>
      <c r="H10" s="16">
        <f>45*25</f>
        <v>1125</v>
      </c>
      <c r="I10" s="16">
        <f>44*27</f>
        <v>1188</v>
      </c>
      <c r="J10" s="16">
        <f>47*22</f>
        <v>1034</v>
      </c>
      <c r="K10" s="18">
        <f>SUMPRODUCT(cj,xj)</f>
        <v>27351.600000000002</v>
      </c>
      <c r="N10" s="5"/>
    </row>
    <row r="11" spans="1:14" s="4" customFormat="1" x14ac:dyDescent="0.2">
      <c r="N11" s="5"/>
    </row>
    <row r="12" spans="1:14" s="4" customFormat="1" ht="13.5" thickBot="1" x14ac:dyDescent="0.25">
      <c r="A12" s="1" t="s">
        <v>1</v>
      </c>
      <c r="N12" s="5"/>
    </row>
    <row r="13" spans="1:14" s="4" customFormat="1" ht="15.75" x14ac:dyDescent="0.25">
      <c r="A13" s="33" t="s">
        <v>22</v>
      </c>
      <c r="B13" s="19">
        <v>35</v>
      </c>
      <c r="C13" s="26">
        <v>36</v>
      </c>
      <c r="D13" s="26">
        <v>30</v>
      </c>
      <c r="E13" s="26">
        <v>0</v>
      </c>
      <c r="F13" s="26">
        <v>0</v>
      </c>
      <c r="G13" s="26">
        <v>0</v>
      </c>
      <c r="H13" s="35">
        <v>0</v>
      </c>
      <c r="I13" s="35">
        <v>0</v>
      </c>
      <c r="J13" s="35">
        <v>0</v>
      </c>
      <c r="K13" s="43">
        <f t="shared" ref="K13:K21" si="0">SUMPRODUCT(B13:J13,xj)</f>
        <v>340.00000000000006</v>
      </c>
      <c r="L13" s="29" t="s">
        <v>25</v>
      </c>
      <c r="M13" s="20">
        <v>340</v>
      </c>
      <c r="N13" s="5"/>
    </row>
    <row r="14" spans="1:14" s="4" customFormat="1" ht="15.75" x14ac:dyDescent="0.25">
      <c r="A14" s="33" t="s">
        <v>23</v>
      </c>
      <c r="B14" s="21">
        <v>0</v>
      </c>
      <c r="C14" s="5">
        <v>0</v>
      </c>
      <c r="D14" s="5">
        <v>0</v>
      </c>
      <c r="E14" s="5">
        <v>30</v>
      </c>
      <c r="F14" s="5">
        <v>32</v>
      </c>
      <c r="G14" s="5">
        <v>35</v>
      </c>
      <c r="H14" s="34">
        <v>0</v>
      </c>
      <c r="I14" s="34">
        <v>0</v>
      </c>
      <c r="J14" s="34">
        <v>0</v>
      </c>
      <c r="K14" s="44">
        <f t="shared" si="0"/>
        <v>180</v>
      </c>
      <c r="L14" s="30" t="s">
        <v>25</v>
      </c>
      <c r="M14" s="22">
        <v>180</v>
      </c>
      <c r="N14" s="5"/>
    </row>
    <row r="15" spans="1:14" s="4" customFormat="1" ht="15.75" x14ac:dyDescent="0.25">
      <c r="A15" s="33" t="s">
        <v>24</v>
      </c>
      <c r="B15" s="21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34">
        <v>25</v>
      </c>
      <c r="I15" s="34">
        <v>27</v>
      </c>
      <c r="J15" s="34">
        <v>22</v>
      </c>
      <c r="K15" s="44">
        <f t="shared" si="0"/>
        <v>194.99999999999997</v>
      </c>
      <c r="L15" s="30" t="s">
        <v>25</v>
      </c>
      <c r="M15" s="22">
        <v>195</v>
      </c>
      <c r="N15" s="5"/>
    </row>
    <row r="16" spans="1:14" s="4" customFormat="1" ht="15.75" x14ac:dyDescent="0.25">
      <c r="A16" s="33" t="s">
        <v>19</v>
      </c>
      <c r="B16" s="21">
        <v>1</v>
      </c>
      <c r="C16" s="5">
        <v>0</v>
      </c>
      <c r="D16" s="5">
        <v>0</v>
      </c>
      <c r="E16" s="34">
        <v>1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44">
        <f t="shared" si="0"/>
        <v>10</v>
      </c>
      <c r="L16" s="30" t="s">
        <v>9</v>
      </c>
      <c r="M16" s="22">
        <v>10</v>
      </c>
      <c r="N16" s="5"/>
    </row>
    <row r="17" spans="1:14" s="4" customFormat="1" ht="15.75" x14ac:dyDescent="0.25">
      <c r="A17" s="33" t="s">
        <v>21</v>
      </c>
      <c r="B17" s="21">
        <v>0</v>
      </c>
      <c r="C17" s="5">
        <v>1</v>
      </c>
      <c r="D17" s="5">
        <v>0</v>
      </c>
      <c r="E17" s="34">
        <v>0</v>
      </c>
      <c r="F17" s="34">
        <v>1</v>
      </c>
      <c r="G17" s="34">
        <v>0</v>
      </c>
      <c r="H17" s="34">
        <v>0</v>
      </c>
      <c r="I17" s="34">
        <v>1</v>
      </c>
      <c r="J17" s="34">
        <v>0</v>
      </c>
      <c r="K17" s="44">
        <f t="shared" si="0"/>
        <v>8.06666666666667</v>
      </c>
      <c r="L17" s="30" t="s">
        <v>9</v>
      </c>
      <c r="M17" s="22">
        <v>10</v>
      </c>
      <c r="N17" s="5"/>
    </row>
    <row r="18" spans="1:14" s="4" customFormat="1" ht="15.75" x14ac:dyDescent="0.25">
      <c r="A18" s="33" t="s">
        <v>20</v>
      </c>
      <c r="B18" s="21">
        <v>0</v>
      </c>
      <c r="C18" s="5">
        <v>0</v>
      </c>
      <c r="D18" s="5">
        <v>1</v>
      </c>
      <c r="E18" s="5">
        <v>0</v>
      </c>
      <c r="F18" s="5">
        <v>0</v>
      </c>
      <c r="G18" s="5">
        <v>1</v>
      </c>
      <c r="H18" s="34">
        <v>0</v>
      </c>
      <c r="I18" s="34">
        <v>0</v>
      </c>
      <c r="J18" s="34">
        <v>1</v>
      </c>
      <c r="K18" s="44">
        <f t="shared" si="0"/>
        <v>5.9333333333333318</v>
      </c>
      <c r="L18" s="30" t="s">
        <v>9</v>
      </c>
      <c r="M18" s="22">
        <v>7</v>
      </c>
      <c r="N18" s="5"/>
    </row>
    <row r="19" spans="1:14" s="4" customFormat="1" ht="15.75" x14ac:dyDescent="0.25">
      <c r="A19" s="33" t="s">
        <v>29</v>
      </c>
      <c r="B19" s="21">
        <v>1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4">
        <f t="shared" si="0"/>
        <v>10</v>
      </c>
      <c r="L19" s="30" t="s">
        <v>25</v>
      </c>
      <c r="M19" s="22">
        <v>10</v>
      </c>
      <c r="N19" s="5"/>
    </row>
    <row r="20" spans="1:14" s="4" customFormat="1" ht="15.75" x14ac:dyDescent="0.25">
      <c r="A20" s="33" t="s">
        <v>30</v>
      </c>
      <c r="B20" s="21">
        <v>0</v>
      </c>
      <c r="C20" s="5">
        <v>0</v>
      </c>
      <c r="D20" s="5">
        <v>0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44">
        <f t="shared" si="0"/>
        <v>6</v>
      </c>
      <c r="L20" s="30" t="s">
        <v>25</v>
      </c>
      <c r="M20" s="22">
        <v>6</v>
      </c>
      <c r="N20" s="5"/>
    </row>
    <row r="21" spans="1:14" s="4" customFormat="1" ht="16.5" thickBot="1" x14ac:dyDescent="0.3">
      <c r="A21" s="33" t="s">
        <v>31</v>
      </c>
      <c r="B21" s="23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</v>
      </c>
      <c r="I21" s="27">
        <v>1</v>
      </c>
      <c r="J21" s="27">
        <v>1</v>
      </c>
      <c r="K21" s="45">
        <f t="shared" si="0"/>
        <v>7.9999999999999991</v>
      </c>
      <c r="L21" s="31" t="s">
        <v>25</v>
      </c>
      <c r="M21" s="24">
        <v>8</v>
      </c>
      <c r="N21" s="5"/>
    </row>
    <row r="22" spans="1:14" s="4" customFormat="1" ht="13.5" thickBo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3"/>
      <c r="M22" s="5"/>
      <c r="N22" s="5"/>
    </row>
    <row r="23" spans="1:14" s="4" customFormat="1" x14ac:dyDescent="0.2">
      <c r="A23" s="1" t="s">
        <v>11</v>
      </c>
      <c r="B23" s="37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8">
        <v>0</v>
      </c>
      <c r="K23" s="5"/>
      <c r="L23" s="13"/>
      <c r="M23" s="5"/>
      <c r="N23" s="5"/>
    </row>
    <row r="24" spans="1:14" s="4" customFormat="1" ht="13.5" thickBot="1" x14ac:dyDescent="0.25">
      <c r="A24" s="1" t="s">
        <v>12</v>
      </c>
      <c r="B24" s="39">
        <v>10</v>
      </c>
      <c r="C24" s="36">
        <v>10</v>
      </c>
      <c r="D24" s="36">
        <v>10</v>
      </c>
      <c r="E24" s="36">
        <v>10</v>
      </c>
      <c r="F24" s="36">
        <v>10</v>
      </c>
      <c r="G24" s="36">
        <v>10</v>
      </c>
      <c r="H24" s="36">
        <v>10</v>
      </c>
      <c r="I24" s="36">
        <v>10</v>
      </c>
      <c r="J24" s="40">
        <v>10</v>
      </c>
      <c r="K24" s="5"/>
      <c r="L24" s="13"/>
      <c r="M24" s="5"/>
      <c r="N24" s="5"/>
    </row>
    <row r="25" spans="1:14" s="4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3"/>
      <c r="M25" s="5"/>
      <c r="N25" s="5"/>
    </row>
    <row r="26" spans="1:14" s="4" customFormat="1" x14ac:dyDescent="0.2">
      <c r="A26" s="1" t="s">
        <v>34</v>
      </c>
      <c r="B26" s="32" t="s">
        <v>10</v>
      </c>
      <c r="C26" s="32" t="s">
        <v>10</v>
      </c>
      <c r="D26" s="32" t="s">
        <v>10</v>
      </c>
      <c r="E26" s="32" t="s">
        <v>10</v>
      </c>
      <c r="F26" s="32" t="s">
        <v>10</v>
      </c>
      <c r="G26" s="32" t="s">
        <v>10</v>
      </c>
      <c r="H26" s="32" t="s">
        <v>10</v>
      </c>
      <c r="I26" s="32" t="s">
        <v>10</v>
      </c>
      <c r="J26" s="32" t="s">
        <v>10</v>
      </c>
      <c r="K26" s="5"/>
      <c r="L26" s="13"/>
      <c r="M26" s="5"/>
      <c r="N26" s="5"/>
    </row>
    <row r="27" spans="1:14" s="4" customFormat="1" x14ac:dyDescent="0.2">
      <c r="N27" s="5"/>
    </row>
    <row r="28" spans="1:14" s="4" customFormat="1" ht="14.25" x14ac:dyDescent="0.25">
      <c r="A28" s="1" t="s">
        <v>4</v>
      </c>
      <c r="B28" s="17">
        <v>0</v>
      </c>
      <c r="C28" s="28">
        <v>6.6666666666666696</v>
      </c>
      <c r="D28" s="28">
        <v>3.3333333333333308</v>
      </c>
      <c r="E28" s="28">
        <v>6</v>
      </c>
      <c r="F28" s="28">
        <v>0</v>
      </c>
      <c r="G28" s="28">
        <v>0</v>
      </c>
      <c r="H28" s="28">
        <v>3.9999999999999991</v>
      </c>
      <c r="I28" s="28">
        <v>1.3999999999999997</v>
      </c>
      <c r="J28" s="28">
        <v>2.6000000000000005</v>
      </c>
      <c r="L28" s="12"/>
      <c r="M28" s="16"/>
      <c r="N28" s="5"/>
    </row>
    <row r="29" spans="1:14" s="4" customFormat="1" x14ac:dyDescent="0.2">
      <c r="N29" s="5"/>
    </row>
    <row r="30" spans="1:14" s="4" customFormat="1" x14ac:dyDescent="0.2">
      <c r="B30" s="14"/>
      <c r="C30" s="14"/>
      <c r="D30" s="14"/>
      <c r="E30" s="14"/>
      <c r="F30" s="14"/>
      <c r="G30" s="14"/>
      <c r="H30" s="14"/>
      <c r="I30" s="14"/>
      <c r="J30" s="14"/>
      <c r="N3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O30" sqref="O30"/>
    </sheetView>
  </sheetViews>
  <sheetFormatPr baseColWidth="10" defaultRowHeight="12.75" x14ac:dyDescent="0.2"/>
  <cols>
    <col min="1" max="1" width="30.140625" customWidth="1"/>
    <col min="2" max="11" width="6.7109375" customWidth="1"/>
    <col min="12" max="12" width="5.28515625" customWidth="1"/>
    <col min="13" max="13" width="7.7109375" customWidth="1"/>
    <col min="14" max="14" width="11.42578125" style="3"/>
  </cols>
  <sheetData>
    <row r="1" spans="1:14" s="10" customFormat="1" ht="15.75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N1" s="11"/>
    </row>
    <row r="2" spans="1:14" s="4" customFormat="1" x14ac:dyDescent="0.2">
      <c r="N2" s="5"/>
    </row>
    <row r="3" spans="1:14" s="4" customFormat="1" x14ac:dyDescent="0.2">
      <c r="A3" s="2" t="s">
        <v>32</v>
      </c>
      <c r="N3" s="5"/>
    </row>
    <row r="4" spans="1:14" s="4" customFormat="1" x14ac:dyDescent="0.2">
      <c r="N4" s="5"/>
    </row>
    <row r="5" spans="1:14" s="4" customFormat="1" x14ac:dyDescent="0.2">
      <c r="A5" s="1" t="s">
        <v>2</v>
      </c>
      <c r="B5" s="4">
        <v>9</v>
      </c>
      <c r="C5" s="4">
        <v>12</v>
      </c>
      <c r="N5" s="5"/>
    </row>
    <row r="6" spans="1:14" s="4" customFormat="1" x14ac:dyDescent="0.2">
      <c r="N6" s="5"/>
    </row>
    <row r="7" spans="1:14" s="4" customFormat="1" x14ac:dyDescent="0.2">
      <c r="N7" s="5"/>
    </row>
    <row r="8" spans="1:14" s="4" customFormat="1" ht="14.25" x14ac:dyDescent="0.25">
      <c r="A8" s="1" t="s">
        <v>0</v>
      </c>
      <c r="B8" s="15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5" t="s">
        <v>18</v>
      </c>
      <c r="H8" s="15" t="s">
        <v>26</v>
      </c>
      <c r="I8" s="15" t="s">
        <v>27</v>
      </c>
      <c r="J8" s="15" t="s">
        <v>28</v>
      </c>
      <c r="K8" s="14" t="s">
        <v>5</v>
      </c>
      <c r="L8" s="12" t="s">
        <v>6</v>
      </c>
      <c r="M8" s="14" t="s">
        <v>7</v>
      </c>
      <c r="N8" s="5"/>
    </row>
    <row r="9" spans="1:14" s="4" customFormat="1" x14ac:dyDescent="0.2">
      <c r="N9" s="5"/>
    </row>
    <row r="10" spans="1:14" s="4" customFormat="1" ht="14.25" x14ac:dyDescent="0.25">
      <c r="A10" s="1" t="s">
        <v>3</v>
      </c>
      <c r="B10" s="16">
        <f>33*35</f>
        <v>1155</v>
      </c>
      <c r="C10" s="16">
        <f>32*36</f>
        <v>1152</v>
      </c>
      <c r="D10" s="16">
        <f>38*30</f>
        <v>1140</v>
      </c>
      <c r="E10" s="16">
        <f>39*30</f>
        <v>1170</v>
      </c>
      <c r="F10" s="16">
        <f>37*32</f>
        <v>1184</v>
      </c>
      <c r="G10" s="16">
        <f>40*35</f>
        <v>1400</v>
      </c>
      <c r="H10" s="16">
        <f>45*25</f>
        <v>1125</v>
      </c>
      <c r="I10" s="16">
        <f>44*27</f>
        <v>1188</v>
      </c>
      <c r="J10" s="16">
        <f>47*22</f>
        <v>1034</v>
      </c>
      <c r="K10" s="18">
        <f>SUMPRODUCT(cj,xj)</f>
        <v>26282.142857142855</v>
      </c>
      <c r="N10" s="5"/>
    </row>
    <row r="11" spans="1:14" s="4" customFormat="1" x14ac:dyDescent="0.2">
      <c r="N11" s="5"/>
    </row>
    <row r="12" spans="1:14" s="4" customFormat="1" ht="13.5" thickBot="1" x14ac:dyDescent="0.25">
      <c r="A12" s="1" t="s">
        <v>1</v>
      </c>
      <c r="N12" s="5"/>
    </row>
    <row r="13" spans="1:14" s="4" customFormat="1" ht="15.75" x14ac:dyDescent="0.25">
      <c r="A13" s="33" t="s">
        <v>22</v>
      </c>
      <c r="B13" s="19">
        <v>35</v>
      </c>
      <c r="C13" s="26">
        <v>36</v>
      </c>
      <c r="D13" s="26">
        <v>30</v>
      </c>
      <c r="E13" s="26">
        <v>0</v>
      </c>
      <c r="F13" s="26">
        <v>0</v>
      </c>
      <c r="G13" s="26">
        <v>0</v>
      </c>
      <c r="H13" s="35">
        <v>0</v>
      </c>
      <c r="I13" s="35">
        <v>0</v>
      </c>
      <c r="J13" s="35">
        <v>0</v>
      </c>
      <c r="K13" s="43">
        <f t="shared" ref="K13:K21" si="0">SUMPRODUCT(B13:J13,xj)</f>
        <v>340</v>
      </c>
      <c r="L13" s="29" t="s">
        <v>25</v>
      </c>
      <c r="M13" s="20">
        <v>340</v>
      </c>
      <c r="N13" s="5"/>
    </row>
    <row r="14" spans="1:14" s="4" customFormat="1" ht="15.75" x14ac:dyDescent="0.25">
      <c r="A14" s="33" t="s">
        <v>23</v>
      </c>
      <c r="B14" s="21">
        <v>0</v>
      </c>
      <c r="C14" s="5">
        <v>0</v>
      </c>
      <c r="D14" s="5">
        <v>0</v>
      </c>
      <c r="E14" s="5">
        <v>30</v>
      </c>
      <c r="F14" s="5">
        <v>32</v>
      </c>
      <c r="G14" s="5">
        <v>35</v>
      </c>
      <c r="H14" s="34">
        <v>0</v>
      </c>
      <c r="I14" s="34">
        <v>0</v>
      </c>
      <c r="J14" s="34">
        <v>0</v>
      </c>
      <c r="K14" s="44">
        <f t="shared" si="0"/>
        <v>159.99999999999997</v>
      </c>
      <c r="L14" s="30" t="s">
        <v>25</v>
      </c>
      <c r="M14" s="22">
        <v>160</v>
      </c>
      <c r="N14" s="5"/>
    </row>
    <row r="15" spans="1:14" s="4" customFormat="1" ht="15.75" x14ac:dyDescent="0.25">
      <c r="A15" s="33" t="s">
        <v>24</v>
      </c>
      <c r="B15" s="21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34">
        <v>25</v>
      </c>
      <c r="I15" s="34">
        <v>27</v>
      </c>
      <c r="J15" s="34">
        <v>22</v>
      </c>
      <c r="K15" s="44">
        <f t="shared" si="0"/>
        <v>194.99999999999994</v>
      </c>
      <c r="L15" s="30" t="s">
        <v>25</v>
      </c>
      <c r="M15" s="22">
        <v>195</v>
      </c>
      <c r="N15" s="5"/>
    </row>
    <row r="16" spans="1:14" s="4" customFormat="1" ht="15.75" x14ac:dyDescent="0.25">
      <c r="A16" s="33" t="s">
        <v>19</v>
      </c>
      <c r="B16" s="21">
        <v>1</v>
      </c>
      <c r="C16" s="5">
        <v>0</v>
      </c>
      <c r="D16" s="5">
        <v>0</v>
      </c>
      <c r="E16" s="34">
        <v>1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44">
        <f t="shared" si="0"/>
        <v>7</v>
      </c>
      <c r="L16" s="30" t="s">
        <v>9</v>
      </c>
      <c r="M16" s="22">
        <v>7</v>
      </c>
      <c r="N16" s="5"/>
    </row>
    <row r="17" spans="1:14" s="4" customFormat="1" ht="15.75" x14ac:dyDescent="0.25">
      <c r="A17" s="33" t="s">
        <v>21</v>
      </c>
      <c r="B17" s="21">
        <v>0</v>
      </c>
      <c r="C17" s="5">
        <v>1</v>
      </c>
      <c r="D17" s="5">
        <v>0</v>
      </c>
      <c r="E17" s="34">
        <v>0</v>
      </c>
      <c r="F17" s="34">
        <v>1</v>
      </c>
      <c r="G17" s="34">
        <v>0</v>
      </c>
      <c r="H17" s="34">
        <v>0</v>
      </c>
      <c r="I17" s="34">
        <v>1</v>
      </c>
      <c r="J17" s="34">
        <v>0</v>
      </c>
      <c r="K17" s="44">
        <f t="shared" si="0"/>
        <v>9.9999999999999982</v>
      </c>
      <c r="L17" s="30" t="s">
        <v>9</v>
      </c>
      <c r="M17" s="22">
        <v>10</v>
      </c>
      <c r="N17" s="5"/>
    </row>
    <row r="18" spans="1:14" s="4" customFormat="1" ht="15.75" x14ac:dyDescent="0.25">
      <c r="A18" s="33" t="s">
        <v>20</v>
      </c>
      <c r="B18" s="21">
        <v>0</v>
      </c>
      <c r="C18" s="5">
        <v>0</v>
      </c>
      <c r="D18" s="5">
        <v>1</v>
      </c>
      <c r="E18" s="5">
        <v>0</v>
      </c>
      <c r="F18" s="5">
        <v>0</v>
      </c>
      <c r="G18" s="5">
        <v>1</v>
      </c>
      <c r="H18" s="34">
        <v>0</v>
      </c>
      <c r="I18" s="34">
        <v>0</v>
      </c>
      <c r="J18" s="34">
        <v>1</v>
      </c>
      <c r="K18" s="44">
        <f t="shared" si="0"/>
        <v>6</v>
      </c>
      <c r="L18" s="30" t="s">
        <v>9</v>
      </c>
      <c r="M18" s="22">
        <v>7</v>
      </c>
      <c r="N18" s="5"/>
    </row>
    <row r="19" spans="1:14" s="4" customFormat="1" ht="15.75" x14ac:dyDescent="0.25">
      <c r="A19" s="33" t="s">
        <v>29</v>
      </c>
      <c r="B19" s="21">
        <v>1</v>
      </c>
      <c r="C19" s="5">
        <v>1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4">
        <f t="shared" si="0"/>
        <v>10</v>
      </c>
      <c r="L19" s="30" t="s">
        <v>25</v>
      </c>
      <c r="M19" s="22">
        <v>10</v>
      </c>
      <c r="N19" s="5"/>
    </row>
    <row r="20" spans="1:14" s="4" customFormat="1" ht="15.75" x14ac:dyDescent="0.25">
      <c r="A20" s="33" t="s">
        <v>30</v>
      </c>
      <c r="B20" s="21">
        <v>0</v>
      </c>
      <c r="C20" s="5">
        <v>0</v>
      </c>
      <c r="D20" s="5">
        <v>0</v>
      </c>
      <c r="E20" s="5">
        <v>1</v>
      </c>
      <c r="F20" s="5">
        <v>1</v>
      </c>
      <c r="G20" s="5">
        <v>1</v>
      </c>
      <c r="H20" s="5">
        <v>0</v>
      </c>
      <c r="I20" s="5">
        <v>0</v>
      </c>
      <c r="J20" s="5">
        <v>0</v>
      </c>
      <c r="K20" s="44">
        <f t="shared" si="0"/>
        <v>5</v>
      </c>
      <c r="L20" s="30" t="s">
        <v>25</v>
      </c>
      <c r="M20" s="22">
        <v>5</v>
      </c>
      <c r="N20" s="5"/>
    </row>
    <row r="21" spans="1:14" s="4" customFormat="1" ht="16.5" thickBot="1" x14ac:dyDescent="0.3">
      <c r="A21" s="33" t="s">
        <v>31</v>
      </c>
      <c r="B21" s="23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1</v>
      </c>
      <c r="I21" s="27">
        <v>1</v>
      </c>
      <c r="J21" s="27">
        <v>1</v>
      </c>
      <c r="K21" s="45">
        <f t="shared" si="0"/>
        <v>7.9999999999999982</v>
      </c>
      <c r="L21" s="31" t="s">
        <v>25</v>
      </c>
      <c r="M21" s="24">
        <v>8</v>
      </c>
      <c r="N21" s="5"/>
    </row>
    <row r="22" spans="1:14" s="4" customFormat="1" ht="13.5" thickBo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13"/>
      <c r="M22" s="5"/>
      <c r="N22" s="5"/>
    </row>
    <row r="23" spans="1:14" s="4" customFormat="1" x14ac:dyDescent="0.2">
      <c r="A23" s="1" t="s">
        <v>11</v>
      </c>
      <c r="B23" s="37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8">
        <v>0</v>
      </c>
      <c r="K23" s="5"/>
      <c r="L23" s="13"/>
      <c r="M23" s="5"/>
      <c r="N23" s="5"/>
    </row>
    <row r="24" spans="1:14" s="4" customFormat="1" ht="13.5" thickBot="1" x14ac:dyDescent="0.25">
      <c r="A24" s="1" t="s">
        <v>12</v>
      </c>
      <c r="B24" s="39">
        <v>10</v>
      </c>
      <c r="C24" s="36">
        <v>10</v>
      </c>
      <c r="D24" s="36">
        <v>10</v>
      </c>
      <c r="E24" s="36">
        <v>10</v>
      </c>
      <c r="F24" s="36">
        <v>10</v>
      </c>
      <c r="G24" s="36">
        <v>10</v>
      </c>
      <c r="H24" s="36">
        <v>10</v>
      </c>
      <c r="I24" s="36">
        <v>10</v>
      </c>
      <c r="J24" s="40">
        <v>10</v>
      </c>
      <c r="K24" s="5"/>
      <c r="L24" s="13"/>
      <c r="M24" s="5"/>
      <c r="N24" s="5"/>
    </row>
    <row r="25" spans="1:14" s="4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13"/>
      <c r="M25" s="5"/>
      <c r="N25" s="5"/>
    </row>
    <row r="26" spans="1:14" s="4" customFormat="1" x14ac:dyDescent="0.2">
      <c r="A26" s="1" t="s">
        <v>34</v>
      </c>
      <c r="B26" s="32" t="s">
        <v>10</v>
      </c>
      <c r="C26" s="32" t="s">
        <v>10</v>
      </c>
      <c r="D26" s="32" t="s">
        <v>10</v>
      </c>
      <c r="E26" s="32" t="s">
        <v>10</v>
      </c>
      <c r="F26" s="32" t="s">
        <v>10</v>
      </c>
      <c r="G26" s="32" t="s">
        <v>10</v>
      </c>
      <c r="H26" s="32" t="s">
        <v>10</v>
      </c>
      <c r="I26" s="32" t="s">
        <v>10</v>
      </c>
      <c r="J26" s="32" t="s">
        <v>10</v>
      </c>
      <c r="K26" s="5"/>
      <c r="L26" s="13"/>
      <c r="M26" s="5"/>
      <c r="N26" s="5"/>
    </row>
    <row r="27" spans="1:14" s="4" customFormat="1" x14ac:dyDescent="0.2">
      <c r="N27" s="5"/>
    </row>
    <row r="28" spans="1:14" s="4" customFormat="1" ht="14.25" x14ac:dyDescent="0.25">
      <c r="A28" s="1" t="s">
        <v>4</v>
      </c>
      <c r="B28" s="17">
        <v>5.4285714285714359</v>
      </c>
      <c r="C28" s="28">
        <v>2.1428571428571397</v>
      </c>
      <c r="D28" s="28">
        <v>2.4285714285714248</v>
      </c>
      <c r="E28" s="28">
        <v>1.3322676295501878E-15</v>
      </c>
      <c r="F28" s="28">
        <v>4.9999999999999982</v>
      </c>
      <c r="G28" s="28">
        <v>0</v>
      </c>
      <c r="H28" s="28">
        <v>1.5714285714285625</v>
      </c>
      <c r="I28" s="28">
        <v>2.8571428571428603</v>
      </c>
      <c r="J28" s="28">
        <v>3.5714285714285756</v>
      </c>
      <c r="L28" s="12"/>
      <c r="M28" s="42"/>
      <c r="N28" s="5"/>
    </row>
    <row r="29" spans="1:14" s="4" customFormat="1" x14ac:dyDescent="0.2">
      <c r="N29" s="5"/>
    </row>
    <row r="30" spans="1:14" s="4" customFormat="1" x14ac:dyDescent="0.2">
      <c r="B30" s="14"/>
      <c r="C30" s="14"/>
      <c r="D30" s="14"/>
      <c r="E30" s="14"/>
      <c r="F30" s="14"/>
      <c r="G30" s="14"/>
      <c r="H30" s="14"/>
      <c r="I30" s="14"/>
      <c r="J30" s="14"/>
      <c r="N30" s="5"/>
    </row>
    <row r="31" spans="1:14" s="6" customFormat="1" ht="12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N3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20</vt:i4>
      </vt:variant>
    </vt:vector>
  </HeadingPairs>
  <TitlesOfParts>
    <vt:vector size="24" baseType="lpstr">
      <vt:lpstr>Modèle</vt:lpstr>
      <vt:lpstr>P0</vt:lpstr>
      <vt:lpstr>ContrAdd</vt:lpstr>
      <vt:lpstr>(d)</vt:lpstr>
      <vt:lpstr>'(d)'!B.inf</vt:lpstr>
      <vt:lpstr>ContrAdd!B.inf</vt:lpstr>
      <vt:lpstr>P0!B.inf</vt:lpstr>
      <vt:lpstr>'(d)'!B.sup</vt:lpstr>
      <vt:lpstr>ContrAdd!B.sup</vt:lpstr>
      <vt:lpstr>P0!B.sup</vt:lpstr>
      <vt:lpstr>cj</vt:lpstr>
      <vt:lpstr>'(d)'!m</vt:lpstr>
      <vt:lpstr>ContrAdd!m</vt:lpstr>
      <vt:lpstr>Modèle!m</vt:lpstr>
      <vt:lpstr>P0!m</vt:lpstr>
      <vt:lpstr>n</vt:lpstr>
      <vt:lpstr>'(d)'!xj</vt:lpstr>
      <vt:lpstr>ContrAdd!xj</vt:lpstr>
      <vt:lpstr>Modèle!xj</vt:lpstr>
      <vt:lpstr>P0!xj</vt:lpstr>
      <vt:lpstr>'(d)'!z</vt:lpstr>
      <vt:lpstr>ContrAdd!z</vt:lpstr>
      <vt:lpstr>Modèle!z</vt:lpstr>
      <vt:lpstr>P0!z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MOG4-18.xlsx</dc:title>
  <dc:subject>Le rapatriement des pélerins</dc:subject>
  <dc:creator>Nobert, Ouellet, Parent</dc:creator>
  <dc:description>Méthodes d'optimisation pour la gestion,
Nobert, Ouellet, Parent,
Cheneliere, 2016,
chapitre 4, problème 18</dc:description>
  <cp:lastModifiedBy>Roch Ouellet</cp:lastModifiedBy>
  <cp:lastPrinted>2008-02-23T20:36:49Z</cp:lastPrinted>
  <dcterms:created xsi:type="dcterms:W3CDTF">1998-08-11T16:04:27Z</dcterms:created>
  <dcterms:modified xsi:type="dcterms:W3CDTF">2015-11-25T16:55:45Z</dcterms:modified>
</cp:coreProperties>
</file>