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7P\"/>
    </mc:Choice>
  </mc:AlternateContent>
  <bookViews>
    <workbookView xWindow="0" yWindow="0" windowWidth="20490" windowHeight="9045"/>
  </bookViews>
  <sheets>
    <sheet name="Durée" sheetId="1" r:id="rId1"/>
    <sheet name="Budget" sheetId="2" r:id="rId2"/>
  </sheets>
  <definedNames>
    <definedName name="B.sup" localSheetId="0">Durée!$B$32:$AC$32</definedName>
    <definedName name="cj" localSheetId="1">Budget!$B$10:$AC$10</definedName>
    <definedName name="cj" localSheetId="0">Durée!$B$10:$AC$10</definedName>
    <definedName name="m" localSheetId="1">Budget!$B$5</definedName>
    <definedName name="m" localSheetId="0">Durée!$B$5</definedName>
    <definedName name="n" localSheetId="1">Budget!$C$5</definedName>
    <definedName name="n" localSheetId="0">Durée!$C$5</definedName>
    <definedName name="solver_adj" localSheetId="1" hidden="1">Budget!$B$37:$AC$37</definedName>
    <definedName name="solver_adj" localSheetId="0" hidden="1">Durée!$B$36:$AC$36</definedName>
    <definedName name="solver_cvg" localSheetId="1" hidden="1">0.0001</definedName>
    <definedName name="solver_cvg" localSheetId="0" hidden="1">0.001</definedName>
    <definedName name="solver_drv" localSheetId="1" hidden="1">1</definedName>
    <definedName name="solver_drv" localSheetId="0" hidden="1">1</definedName>
    <definedName name="solver_eng" localSheetId="1" hidden="1">2</definedName>
    <definedName name="solver_eng" localSheetId="0" hidden="1">2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hs1" localSheetId="1" hidden="1">Budget!$AD$13</definedName>
    <definedName name="solver_lhs1" localSheetId="0" hidden="1">Durée!$B$36:$AC$36</definedName>
    <definedName name="solver_lhs2" localSheetId="1" hidden="1">Budget!$AD$14:$AD$29</definedName>
    <definedName name="solver_lhs2" localSheetId="0" hidden="1">Durée!$AD$13</definedName>
    <definedName name="solver_lhs3" localSheetId="1" hidden="1">Budget!$AD$30</definedName>
    <definedName name="solver_lhs3" localSheetId="0" hidden="1">Durée!$AD$14:$AD$29</definedName>
    <definedName name="solver_lhs4" localSheetId="1" hidden="1">Budget!$B$37:$AC$37</definedName>
    <definedName name="solver_lhs4" localSheetId="0" hidden="1">Durée!#REF!</definedName>
    <definedName name="solver_lhs5" localSheetId="1" hidden="1">Budget!$AD$30</definedName>
    <definedName name="solver_lhs5" localSheetId="0" hidden="1">Durée!#REF!</definedName>
    <definedName name="solver_lin" localSheetId="1" hidden="1">1</definedName>
    <definedName name="solver_lin" localSheetId="0" hidden="1">1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4</definedName>
    <definedName name="solver_num" localSheetId="0" hidden="1">3</definedName>
    <definedName name="solver_nwt" localSheetId="1" hidden="1">1</definedName>
    <definedName name="solver_nwt" localSheetId="0" hidden="1">1</definedName>
    <definedName name="solver_opt" localSheetId="1" hidden="1">Budget!$AD$10</definedName>
    <definedName name="solver_opt" localSheetId="0" hidden="1">Durée!$AD$10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el1" localSheetId="1" hidden="1">2</definedName>
    <definedName name="solver_rel1" localSheetId="0" hidden="1">1</definedName>
    <definedName name="solver_rel2" localSheetId="1" hidden="1">3</definedName>
    <definedName name="solver_rel2" localSheetId="0" hidden="1">1</definedName>
    <definedName name="solver_rel3" localSheetId="1" hidden="1">2</definedName>
    <definedName name="solver_rel3" localSheetId="0" hidden="1">3</definedName>
    <definedName name="solver_rel4" localSheetId="1" hidden="1">1</definedName>
    <definedName name="solver_rel4" localSheetId="0" hidden="1">2</definedName>
    <definedName name="solver_rel5" localSheetId="1" hidden="1">2</definedName>
    <definedName name="solver_rel5" localSheetId="0" hidden="1">2</definedName>
    <definedName name="solver_rhs1" localSheetId="1" hidden="1">Budget!$AF$13</definedName>
    <definedName name="solver_rhs1" localSheetId="0" hidden="1">Durée!$B$32:$AC$32</definedName>
    <definedName name="solver_rhs2" localSheetId="1" hidden="1">Budget!$AF$14:$AF$29</definedName>
    <definedName name="solver_rhs2" localSheetId="0" hidden="1">Durée!$AF$13</definedName>
    <definedName name="solver_rhs3" localSheetId="1" hidden="1">Budget!$AF$30</definedName>
    <definedName name="solver_rhs3" localSheetId="0" hidden="1">Durée!$AF$14:$AF$29</definedName>
    <definedName name="solver_rhs4" localSheetId="1" hidden="1">Budget!$B$33:$AC$33</definedName>
    <definedName name="solver_rhs4" localSheetId="0" hidden="1">Durée!#REF!</definedName>
    <definedName name="solver_rhs5" localSheetId="1" hidden="1">Budget!$AF$30</definedName>
    <definedName name="solver_rhs5" localSheetId="0" hidden="1">Durée!#REF!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100</definedName>
    <definedName name="solver_tim" localSheetId="0" hidden="1">100</definedName>
    <definedName name="solver_tol" localSheetId="1" hidden="1">0.01</definedName>
    <definedName name="solver_tol" localSheetId="0" hidden="1">0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  <definedName name="xj" localSheetId="1">Budget!$B$37:$AC$37</definedName>
    <definedName name="xj" localSheetId="0">Durée!$B$36:$AC$36</definedName>
    <definedName name="z" localSheetId="1">Budget!$AD$10</definedName>
    <definedName name="z" localSheetId="0">Durée!$AD$10</definedName>
  </definedNames>
  <calcPr calcId="152511" calcOnSave="0"/>
</workbook>
</file>

<file path=xl/calcChain.xml><?xml version="1.0" encoding="utf-8"?>
<calcChain xmlns="http://schemas.openxmlformats.org/spreadsheetml/2006/main">
  <c r="AD30" i="2" l="1"/>
  <c r="AF30" i="2"/>
  <c r="AF29" i="2" l="1"/>
  <c r="AD29" i="2"/>
  <c r="AF28" i="2"/>
  <c r="AD28" i="2"/>
  <c r="AF27" i="2"/>
  <c r="AD27" i="2"/>
  <c r="AF26" i="2"/>
  <c r="AD26" i="2"/>
  <c r="AF25" i="2"/>
  <c r="AD25" i="2"/>
  <c r="AD24" i="2"/>
  <c r="AD23" i="2"/>
  <c r="AF22" i="2"/>
  <c r="AD22" i="2"/>
  <c r="AF21" i="2"/>
  <c r="AD21" i="2"/>
  <c r="AF20" i="2"/>
  <c r="AD20" i="2"/>
  <c r="AD19" i="2"/>
  <c r="AF18" i="2"/>
  <c r="AD18" i="2"/>
  <c r="AF17" i="2"/>
  <c r="AD17" i="2"/>
  <c r="AF16" i="2"/>
  <c r="AD16" i="2"/>
  <c r="AF15" i="2"/>
  <c r="AD15" i="2"/>
  <c r="AF14" i="2"/>
  <c r="AD14" i="2"/>
  <c r="AD13" i="2"/>
  <c r="AD10" i="2"/>
  <c r="AF29" i="1"/>
  <c r="AF28" i="1"/>
  <c r="AF27" i="1"/>
  <c r="AF26" i="1"/>
  <c r="AF25" i="1"/>
  <c r="AF22" i="1"/>
  <c r="AF21" i="1"/>
  <c r="AF20" i="1"/>
  <c r="AF18" i="1"/>
  <c r="AF17" i="1"/>
  <c r="AF16" i="1"/>
  <c r="AF15" i="1"/>
  <c r="AF14" i="1"/>
  <c r="AD10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</calcChain>
</file>

<file path=xl/sharedStrings.xml><?xml version="1.0" encoding="utf-8"?>
<sst xmlns="http://schemas.openxmlformats.org/spreadsheetml/2006/main" count="152" uniqueCount="62">
  <si>
    <t>Noms des variables</t>
  </si>
  <si>
    <t>=</t>
  </si>
  <si>
    <t>&gt;=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</si>
  <si>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</si>
  <si>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</si>
  <si>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</si>
  <si>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</si>
  <si>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</si>
  <si>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</si>
  <si>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</si>
  <si>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</si>
  <si>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</si>
  <si>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</si>
  <si>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</si>
  <si>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AccA</t>
  </si>
  <si>
    <t>AccA'</t>
  </si>
  <si>
    <t>AccB</t>
  </si>
  <si>
    <t>AccB'</t>
  </si>
  <si>
    <t>AccD</t>
  </si>
  <si>
    <t>AccE</t>
  </si>
  <si>
    <t>AccG</t>
  </si>
  <si>
    <t>AccH</t>
  </si>
  <si>
    <t>AccJ</t>
  </si>
  <si>
    <t>AccK</t>
  </si>
  <si>
    <t>AccL</t>
  </si>
  <si>
    <t>AccM</t>
  </si>
  <si>
    <t>Budget</t>
  </si>
  <si>
    <t>Durée A</t>
  </si>
  <si>
    <t>Durée A'</t>
  </si>
  <si>
    <t>Durée B</t>
  </si>
  <si>
    <t>Durée B'</t>
  </si>
  <si>
    <t>Durée C</t>
  </si>
  <si>
    <t>Durée C'</t>
  </si>
  <si>
    <t>Durée E</t>
  </si>
  <si>
    <t>Durée F</t>
  </si>
  <si>
    <t>Durée G</t>
  </si>
  <si>
    <t>Durée H</t>
  </si>
  <si>
    <t>Durée J</t>
  </si>
  <si>
    <t>Durée K</t>
  </si>
  <si>
    <t>Durée L</t>
  </si>
  <si>
    <t>Durée M</t>
  </si>
  <si>
    <t>Durée N</t>
  </si>
  <si>
    <t>Durée D</t>
  </si>
  <si>
    <t>Bornes supérieures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</si>
  <si>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n</t>
    </r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</si>
  <si>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</si>
  <si>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t>Contraintes technologiques</t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</si>
  <si>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</si>
  <si>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M.G.</t>
  </si>
  <si>
    <t>Signe</t>
  </si>
  <si>
    <t>Const.</t>
  </si>
  <si>
    <t>Bornes inférieures</t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</si>
  <si>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</si>
  <si>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Défn Budget</t>
  </si>
  <si>
    <t>Problème de minimisation</t>
  </si>
  <si>
    <r>
      <t xml:space="preserve">MOG7-20d  Gisement de kimberlite  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 xml:space="preserve"> Critère 2: minimiser le budget</t>
    </r>
  </si>
  <si>
    <t>AccC</t>
  </si>
  <si>
    <t>AccC'</t>
  </si>
  <si>
    <t>AccF</t>
  </si>
  <si>
    <t>AccN</t>
  </si>
  <si>
    <r>
      <t xml:space="preserve">MOG7-20d  Gisement de kimberlite 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 xml:space="preserve"> Critère 1: minimiser la durée espérée du projet</t>
    </r>
  </si>
  <si>
    <t>Durée espérée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</si>
</sst>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)\ _$_ ;_ * \(#,##0.00\)\ _$_ ;_ * &quot;-&quot;??_)\ _$_ ;_ @_ "/>
    <numFmt numFmtId="164" formatCode="0.000"/>
    <numFmt numFmtId="165" formatCode="#,##0.000_);\(#,##0.000\)"/>
    <numFmt numFmtId="166" formatCode="#,##0_);\(#,##0\)"/>
    <numFmt numFmtId="167" formatCode="0.0"/>
  </numFmts>
  <fonts count="11" x14ac:knownFonts="1">
    <font>
      <sz val="10"/>
      <name val="Arial"/>
    </font>
    <font>
      <b/>
      <u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7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2" borderId="1" xfId="0" applyFont="1" applyFill="1" applyBorder="1"/>
    <xf numFmtId="0" fontId="8" fillId="2" borderId="7" xfId="0" applyFont="1" applyFill="1" applyBorder="1"/>
    <xf numFmtId="0" fontId="8" fillId="2" borderId="2" xfId="0" applyFont="1" applyFill="1" applyBorder="1"/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NumberFormat="1" applyBorder="1"/>
    <xf numFmtId="3" fontId="0" fillId="0" borderId="4" xfId="0" applyNumberFormat="1" applyBorder="1"/>
    <xf numFmtId="3" fontId="0" fillId="3" borderId="12" xfId="0" applyNumberFormat="1" applyFill="1" applyBorder="1"/>
    <xf numFmtId="0" fontId="0" fillId="0" borderId="3" xfId="0" applyFill="1" applyBorder="1"/>
    <xf numFmtId="0" fontId="0" fillId="0" borderId="8" xfId="0" applyFill="1" applyBorder="1"/>
    <xf numFmtId="0" fontId="0" fillId="0" borderId="4" xfId="0" applyFill="1" applyBorder="1"/>
    <xf numFmtId="0" fontId="6" fillId="0" borderId="0" xfId="0" applyFont="1"/>
    <xf numFmtId="0" fontId="6" fillId="0" borderId="0" xfId="0" applyFont="1" applyBorder="1" applyAlignment="1">
      <alignment horizontal="right"/>
    </xf>
    <xf numFmtId="0" fontId="0" fillId="0" borderId="0" xfId="0" applyFill="1" applyBorder="1"/>
    <xf numFmtId="0" fontId="6" fillId="0" borderId="3" xfId="0" applyFont="1" applyBorder="1" applyAlignment="1">
      <alignment horizontal="center"/>
    </xf>
    <xf numFmtId="1" fontId="8" fillId="2" borderId="2" xfId="0" applyNumberFormat="1" applyFont="1" applyFill="1" applyBorder="1"/>
    <xf numFmtId="164" fontId="0" fillId="0" borderId="11" xfId="1" applyNumberFormat="1" applyFont="1" applyBorder="1"/>
    <xf numFmtId="165" fontId="0" fillId="0" borderId="11" xfId="1" applyNumberFormat="1" applyFont="1" applyBorder="1"/>
    <xf numFmtId="3" fontId="0" fillId="3" borderId="3" xfId="0" applyNumberFormat="1" applyFill="1" applyBorder="1"/>
    <xf numFmtId="166" fontId="0" fillId="0" borderId="4" xfId="1" applyNumberFormat="1" applyFont="1" applyBorder="1"/>
    <xf numFmtId="165" fontId="0" fillId="0" borderId="6" xfId="1" applyNumberFormat="1" applyFont="1" applyBorder="1"/>
    <xf numFmtId="164" fontId="0" fillId="3" borderId="10" xfId="0" applyNumberFormat="1" applyFill="1" applyBorder="1"/>
    <xf numFmtId="164" fontId="0" fillId="3" borderId="5" xfId="0" applyNumberFormat="1" applyFill="1" applyBorder="1"/>
    <xf numFmtId="164" fontId="0" fillId="3" borderId="13" xfId="0" applyNumberFormat="1" applyFill="1" applyBorder="1"/>
    <xf numFmtId="164" fontId="0" fillId="3" borderId="14" xfId="0" applyNumberFormat="1" applyFill="1" applyBorder="1"/>
    <xf numFmtId="167" fontId="8" fillId="2" borderId="7" xfId="0" applyNumberFormat="1" applyFont="1" applyFill="1" applyBorder="1"/>
    <xf numFmtId="0" fontId="0" fillId="0" borderId="10" xfId="0" applyFill="1" applyBorder="1"/>
    <xf numFmtId="0" fontId="0" fillId="0" borderId="9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9" xfId="0" applyFill="1" applyBorder="1"/>
    <xf numFmtId="0" fontId="0" fillId="0" borderId="8" xfId="0" applyBorder="1" applyAlignment="1">
      <alignment horizontal="center"/>
    </xf>
    <xf numFmtId="164" fontId="8" fillId="2" borderId="2" xfId="0" applyNumberFormat="1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8"/>
  <sheetViews>
    <sheetView tabSelected="1" workbookViewId="0">
      <selection activeCell="AH38" sqref="AH38"/>
    </sheetView>
  </sheetViews>
  <sheetFormatPr baseColWidth="10" defaultRowHeight="12.75" x14ac:dyDescent="0.2"/>
  <cols>
    <col min="1" max="1" width="30.28515625" customWidth="1"/>
    <col min="2" max="12" width="5.7109375" customWidth="1"/>
    <col min="13" max="28" width="6.28515625" customWidth="1"/>
    <col min="29" max="29" width="7" customWidth="1"/>
    <col min="30" max="30" width="8.7109375" customWidth="1"/>
    <col min="31" max="31" width="5.7109375" bestFit="1" customWidth="1"/>
    <col min="32" max="32" width="8.85546875" customWidth="1"/>
  </cols>
  <sheetData>
    <row r="1" spans="1:69" ht="15.75" x14ac:dyDescent="0.25">
      <c r="A1" s="18" t="s">
        <v>60</v>
      </c>
      <c r="B1" s="1"/>
    </row>
    <row r="3" spans="1:69" x14ac:dyDescent="0.2">
      <c r="A3" s="3" t="s">
        <v>54</v>
      </c>
    </row>
    <row r="5" spans="1:69" x14ac:dyDescent="0.2">
      <c r="A5" s="2" t="s">
        <v>44</v>
      </c>
      <c r="B5">
        <v>17</v>
      </c>
      <c r="C5">
        <v>28</v>
      </c>
    </row>
    <row r="8" spans="1:69" x14ac:dyDescent="0.2">
      <c r="A8" s="2" t="s">
        <v>0</v>
      </c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12" t="s">
        <v>11</v>
      </c>
      <c r="K8" s="12" t="s">
        <v>12</v>
      </c>
      <c r="L8" s="12" t="s">
        <v>13</v>
      </c>
      <c r="M8" s="12" t="s">
        <v>14</v>
      </c>
      <c r="N8" s="12" t="s">
        <v>15</v>
      </c>
      <c r="O8" s="12" t="s">
        <v>16</v>
      </c>
      <c r="P8" s="12" t="s">
        <v>17</v>
      </c>
      <c r="Q8" s="33" t="s">
        <v>56</v>
      </c>
      <c r="R8" s="33" t="s">
        <v>57</v>
      </c>
      <c r="S8" s="12" t="s">
        <v>18</v>
      </c>
      <c r="T8" s="12" t="s">
        <v>19</v>
      </c>
      <c r="U8" s="33" t="s">
        <v>58</v>
      </c>
      <c r="V8" s="12" t="s">
        <v>20</v>
      </c>
      <c r="W8" s="12" t="s">
        <v>21</v>
      </c>
      <c r="X8" s="12" t="s">
        <v>22</v>
      </c>
      <c r="Y8" s="12" t="s">
        <v>23</v>
      </c>
      <c r="Z8" s="12" t="s">
        <v>24</v>
      </c>
      <c r="AA8" s="12" t="s">
        <v>25</v>
      </c>
      <c r="AB8" s="33" t="s">
        <v>59</v>
      </c>
      <c r="AC8" s="33" t="s">
        <v>26</v>
      </c>
      <c r="AD8" s="19" t="s">
        <v>48</v>
      </c>
      <c r="AE8" s="20" t="s">
        <v>49</v>
      </c>
      <c r="AF8" s="19" t="s">
        <v>50</v>
      </c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</row>
    <row r="10" spans="1:69" ht="14.25" x14ac:dyDescent="0.25">
      <c r="A10" s="2" t="s">
        <v>45</v>
      </c>
      <c r="B10" s="4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4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52">
        <f>SUMPRODUCT(cj,xj)</f>
        <v>491.66666666666652</v>
      </c>
      <c r="AE10" s="11"/>
    </row>
    <row r="12" spans="1:69" x14ac:dyDescent="0.2">
      <c r="A12" s="2" t="s">
        <v>46</v>
      </c>
    </row>
    <row r="13" spans="1:69" x14ac:dyDescent="0.2">
      <c r="A13" s="32" t="s">
        <v>53</v>
      </c>
      <c r="B13" s="6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7">
        <v>0</v>
      </c>
      <c r="M13" s="6">
        <v>1</v>
      </c>
      <c r="N13" s="14">
        <v>1</v>
      </c>
      <c r="O13" s="14">
        <v>1</v>
      </c>
      <c r="P13" s="14">
        <v>1</v>
      </c>
      <c r="Q13" s="14">
        <v>1</v>
      </c>
      <c r="R13" s="14">
        <v>1</v>
      </c>
      <c r="S13" s="14">
        <v>1</v>
      </c>
      <c r="T13" s="14">
        <v>1</v>
      </c>
      <c r="U13" s="14">
        <v>1</v>
      </c>
      <c r="V13" s="14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1</v>
      </c>
      <c r="AC13" s="14">
        <v>-1</v>
      </c>
      <c r="AD13" s="28">
        <f t="shared" ref="AD13:AD29" si="0">SUMPRODUCT(B13:AC13,xj)</f>
        <v>1.7053025658242404E-10</v>
      </c>
      <c r="AE13" s="49" t="s">
        <v>1</v>
      </c>
      <c r="AF13" s="27">
        <v>0</v>
      </c>
      <c r="AG13" s="10"/>
      <c r="AH13" s="11"/>
    </row>
    <row r="14" spans="1:69" x14ac:dyDescent="0.2">
      <c r="A14" t="s">
        <v>27</v>
      </c>
      <c r="B14" s="16">
        <v>0</v>
      </c>
      <c r="C14" s="11">
        <v>-1</v>
      </c>
      <c r="D14" s="11">
        <v>1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7">
        <v>0</v>
      </c>
      <c r="M14" s="16">
        <v>1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34">
        <v>0</v>
      </c>
      <c r="AD14" s="44">
        <f t="shared" si="0"/>
        <v>126.66666666666667</v>
      </c>
      <c r="AE14" s="10" t="s">
        <v>2</v>
      </c>
      <c r="AF14" s="37">
        <f>126+2/3</f>
        <v>126.66666666666667</v>
      </c>
      <c r="AG14" s="10"/>
      <c r="AH14" s="11"/>
    </row>
    <row r="15" spans="1:69" x14ac:dyDescent="0.2">
      <c r="A15" t="s">
        <v>28</v>
      </c>
      <c r="B15" s="16">
        <v>-1</v>
      </c>
      <c r="C15" s="11">
        <v>1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7">
        <v>0</v>
      </c>
      <c r="M15" s="16">
        <v>0</v>
      </c>
      <c r="N15" s="11">
        <v>1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34">
        <v>0</v>
      </c>
      <c r="AD15" s="44">
        <f t="shared" si="0"/>
        <v>111.66666666666667</v>
      </c>
      <c r="AE15" s="10" t="s">
        <v>2</v>
      </c>
      <c r="AF15" s="37">
        <f>111+2/3</f>
        <v>111.66666666666667</v>
      </c>
      <c r="AG15" s="10"/>
      <c r="AH15" s="11"/>
    </row>
    <row r="16" spans="1:69" x14ac:dyDescent="0.2">
      <c r="A16" t="s">
        <v>29</v>
      </c>
      <c r="B16" s="16">
        <v>0</v>
      </c>
      <c r="C16" s="11">
        <v>0</v>
      </c>
      <c r="D16" s="11">
        <v>-1</v>
      </c>
      <c r="E16" s="11">
        <v>1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7">
        <v>0</v>
      </c>
      <c r="M16" s="16">
        <v>0</v>
      </c>
      <c r="N16" s="11">
        <v>0</v>
      </c>
      <c r="O16" s="11">
        <v>1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34">
        <v>0</v>
      </c>
      <c r="AD16" s="44">
        <f t="shared" si="0"/>
        <v>101.6666666666666</v>
      </c>
      <c r="AE16" s="10" t="s">
        <v>2</v>
      </c>
      <c r="AF16" s="37">
        <f>101+2/3</f>
        <v>101.66666666666667</v>
      </c>
      <c r="AG16" s="10"/>
      <c r="AH16" s="11"/>
    </row>
    <row r="17" spans="1:34" x14ac:dyDescent="0.2">
      <c r="A17" t="s">
        <v>30</v>
      </c>
      <c r="B17" s="16">
        <v>0</v>
      </c>
      <c r="C17" s="11">
        <v>0</v>
      </c>
      <c r="D17" s="11">
        <v>-1</v>
      </c>
      <c r="E17" s="11">
        <v>1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7">
        <v>0</v>
      </c>
      <c r="M17" s="16">
        <v>0</v>
      </c>
      <c r="N17" s="11">
        <v>0</v>
      </c>
      <c r="O17" s="11">
        <v>0</v>
      </c>
      <c r="P17" s="11">
        <v>1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34">
        <v>0</v>
      </c>
      <c r="AD17" s="44">
        <f t="shared" si="0"/>
        <v>91.6666666666666</v>
      </c>
      <c r="AE17" s="10" t="s">
        <v>2</v>
      </c>
      <c r="AF17" s="37">
        <f>73+1/3</f>
        <v>73.333333333333329</v>
      </c>
      <c r="AG17" s="10"/>
      <c r="AH17" s="11"/>
    </row>
    <row r="18" spans="1:34" x14ac:dyDescent="0.2">
      <c r="A18" t="s">
        <v>31</v>
      </c>
      <c r="B18" s="16">
        <v>0</v>
      </c>
      <c r="C18" s="11">
        <v>0</v>
      </c>
      <c r="D18" s="11">
        <v>0</v>
      </c>
      <c r="E18" s="11">
        <v>-1</v>
      </c>
      <c r="F18" s="11">
        <v>0</v>
      </c>
      <c r="G18" s="11">
        <v>1</v>
      </c>
      <c r="H18" s="11">
        <v>0</v>
      </c>
      <c r="I18" s="11">
        <v>0</v>
      </c>
      <c r="J18" s="11">
        <v>0</v>
      </c>
      <c r="K18" s="11">
        <v>0</v>
      </c>
      <c r="L18" s="17">
        <v>0</v>
      </c>
      <c r="M18" s="16">
        <v>0</v>
      </c>
      <c r="N18" s="11">
        <v>0</v>
      </c>
      <c r="O18" s="11">
        <v>0</v>
      </c>
      <c r="P18" s="11">
        <v>0</v>
      </c>
      <c r="Q18" s="11">
        <v>1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34">
        <v>0</v>
      </c>
      <c r="AD18" s="44">
        <f t="shared" si="0"/>
        <v>161.66666666666657</v>
      </c>
      <c r="AE18" s="10" t="s">
        <v>2</v>
      </c>
      <c r="AF18" s="37">
        <f>12+1/6</f>
        <v>12.166666666666666</v>
      </c>
      <c r="AG18" s="10"/>
      <c r="AH18" s="11"/>
    </row>
    <row r="19" spans="1:34" x14ac:dyDescent="0.2">
      <c r="A19" t="s">
        <v>32</v>
      </c>
      <c r="B19" s="16">
        <v>0</v>
      </c>
      <c r="C19" s="11">
        <v>0</v>
      </c>
      <c r="D19" s="11">
        <v>0</v>
      </c>
      <c r="E19" s="11">
        <v>0</v>
      </c>
      <c r="F19" s="11">
        <v>0</v>
      </c>
      <c r="G19" s="11">
        <v>-1</v>
      </c>
      <c r="H19" s="11">
        <v>0</v>
      </c>
      <c r="I19" s="11">
        <v>0</v>
      </c>
      <c r="J19" s="11">
        <v>0</v>
      </c>
      <c r="K19" s="11">
        <v>0</v>
      </c>
      <c r="L19" s="17">
        <v>1</v>
      </c>
      <c r="M19" s="16">
        <v>0</v>
      </c>
      <c r="N19" s="11">
        <v>0</v>
      </c>
      <c r="O19" s="11">
        <v>0</v>
      </c>
      <c r="P19" s="11">
        <v>0</v>
      </c>
      <c r="Q19" s="11">
        <v>0</v>
      </c>
      <c r="R19" s="11">
        <v>1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34">
        <v>0</v>
      </c>
      <c r="AD19" s="44">
        <f t="shared" si="0"/>
        <v>20</v>
      </c>
      <c r="AE19" s="10" t="s">
        <v>2</v>
      </c>
      <c r="AF19" s="37">
        <v>20</v>
      </c>
      <c r="AG19" s="10"/>
      <c r="AH19" s="11"/>
    </row>
    <row r="20" spans="1:34" x14ac:dyDescent="0.2">
      <c r="A20" t="s">
        <v>42</v>
      </c>
      <c r="B20" s="16">
        <v>0</v>
      </c>
      <c r="C20" s="11">
        <v>0</v>
      </c>
      <c r="D20" s="11">
        <v>0</v>
      </c>
      <c r="E20" s="11">
        <v>-1</v>
      </c>
      <c r="F20" s="11">
        <v>1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7">
        <v>0</v>
      </c>
      <c r="M20" s="16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1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34">
        <v>0</v>
      </c>
      <c r="AD20" s="44">
        <f t="shared" si="0"/>
        <v>29.166666666666686</v>
      </c>
      <c r="AE20" s="10" t="s">
        <v>2</v>
      </c>
      <c r="AF20" s="37">
        <f>29+1/6</f>
        <v>29.166666666666668</v>
      </c>
      <c r="AG20" s="10"/>
      <c r="AH20" s="11"/>
    </row>
    <row r="21" spans="1:34" x14ac:dyDescent="0.2">
      <c r="A21" t="s">
        <v>33</v>
      </c>
      <c r="B21" s="16">
        <v>0</v>
      </c>
      <c r="C21" s="11">
        <v>0</v>
      </c>
      <c r="D21" s="11">
        <v>0</v>
      </c>
      <c r="E21" s="11">
        <v>-1</v>
      </c>
      <c r="F21" s="11">
        <v>0</v>
      </c>
      <c r="G21" s="11">
        <v>0</v>
      </c>
      <c r="H21" s="11">
        <v>1</v>
      </c>
      <c r="I21" s="11">
        <v>0</v>
      </c>
      <c r="J21" s="11">
        <v>0</v>
      </c>
      <c r="K21" s="11">
        <v>0</v>
      </c>
      <c r="L21" s="17">
        <v>0</v>
      </c>
      <c r="M21" s="16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1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34">
        <v>0</v>
      </c>
      <c r="AD21" s="44">
        <f t="shared" si="0"/>
        <v>12.166666666667368</v>
      </c>
      <c r="AE21" s="10" t="s">
        <v>2</v>
      </c>
      <c r="AF21" s="37">
        <f>12+1/6</f>
        <v>12.166666666666666</v>
      </c>
      <c r="AG21" s="10"/>
      <c r="AH21" s="11"/>
    </row>
    <row r="22" spans="1:34" x14ac:dyDescent="0.2">
      <c r="A22" t="s">
        <v>34</v>
      </c>
      <c r="B22" s="16">
        <v>0</v>
      </c>
      <c r="C22" s="11">
        <v>0</v>
      </c>
      <c r="D22" s="11">
        <v>0</v>
      </c>
      <c r="E22" s="11">
        <v>-1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7">
        <v>1</v>
      </c>
      <c r="M22" s="16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1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34">
        <v>0</v>
      </c>
      <c r="AD22" s="44">
        <f t="shared" si="0"/>
        <v>181.66666666666657</v>
      </c>
      <c r="AE22" s="10" t="s">
        <v>2</v>
      </c>
      <c r="AF22" s="37">
        <f>36+2/3</f>
        <v>36.666666666666664</v>
      </c>
      <c r="AG22" s="10"/>
      <c r="AH22" s="11"/>
    </row>
    <row r="23" spans="1:34" x14ac:dyDescent="0.2">
      <c r="A23" t="s">
        <v>35</v>
      </c>
      <c r="B23" s="16">
        <v>0</v>
      </c>
      <c r="C23" s="11">
        <v>0</v>
      </c>
      <c r="D23" s="11">
        <v>0</v>
      </c>
      <c r="E23" s="11">
        <v>0</v>
      </c>
      <c r="F23" s="11">
        <v>-1</v>
      </c>
      <c r="G23" s="11">
        <v>0</v>
      </c>
      <c r="H23" s="11">
        <v>0</v>
      </c>
      <c r="I23" s="11">
        <v>0</v>
      </c>
      <c r="J23" s="11">
        <v>0</v>
      </c>
      <c r="K23" s="11">
        <v>1</v>
      </c>
      <c r="L23" s="17">
        <v>0</v>
      </c>
      <c r="M23" s="16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1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34">
        <v>0</v>
      </c>
      <c r="AD23" s="44">
        <f t="shared" si="0"/>
        <v>52.5</v>
      </c>
      <c r="AE23" s="10" t="s">
        <v>2</v>
      </c>
      <c r="AF23" s="37">
        <v>52.5</v>
      </c>
      <c r="AG23" s="10"/>
      <c r="AH23" s="11"/>
    </row>
    <row r="24" spans="1:34" x14ac:dyDescent="0.2">
      <c r="A24" t="s">
        <v>36</v>
      </c>
      <c r="B24" s="16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-1</v>
      </c>
      <c r="L24" s="17">
        <v>1</v>
      </c>
      <c r="M24" s="16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1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34">
        <v>0</v>
      </c>
      <c r="AD24" s="44">
        <f t="shared" si="0"/>
        <v>129.99999999999989</v>
      </c>
      <c r="AE24" s="10" t="s">
        <v>2</v>
      </c>
      <c r="AF24" s="37">
        <v>130</v>
      </c>
      <c r="AG24" s="10"/>
      <c r="AH24" s="11"/>
    </row>
    <row r="25" spans="1:34" x14ac:dyDescent="0.2">
      <c r="A25" t="s">
        <v>37</v>
      </c>
      <c r="B25" s="16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-1</v>
      </c>
      <c r="I25" s="11">
        <v>1</v>
      </c>
      <c r="J25" s="11">
        <v>0</v>
      </c>
      <c r="K25" s="11">
        <v>0</v>
      </c>
      <c r="L25" s="17">
        <v>0</v>
      </c>
      <c r="M25" s="16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1</v>
      </c>
      <c r="Y25" s="11">
        <v>0</v>
      </c>
      <c r="Z25" s="11">
        <v>0</v>
      </c>
      <c r="AA25" s="11">
        <v>0</v>
      </c>
      <c r="AB25" s="11">
        <v>0</v>
      </c>
      <c r="AC25" s="34">
        <v>0</v>
      </c>
      <c r="AD25" s="44">
        <f t="shared" si="0"/>
        <v>41.666666666642584</v>
      </c>
      <c r="AE25" s="10" t="s">
        <v>2</v>
      </c>
      <c r="AF25" s="37">
        <f>41+2/3</f>
        <v>41.666666666666664</v>
      </c>
      <c r="AG25" s="10"/>
      <c r="AH25" s="11"/>
    </row>
    <row r="26" spans="1:34" x14ac:dyDescent="0.2">
      <c r="A26" t="s">
        <v>38</v>
      </c>
      <c r="B26" s="16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-1</v>
      </c>
      <c r="J26" s="11">
        <v>1</v>
      </c>
      <c r="K26" s="11">
        <v>0</v>
      </c>
      <c r="L26" s="17">
        <v>0</v>
      </c>
      <c r="M26" s="16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1</v>
      </c>
      <c r="Z26" s="11">
        <v>0</v>
      </c>
      <c r="AA26" s="11">
        <v>0</v>
      </c>
      <c r="AB26" s="11">
        <v>0</v>
      </c>
      <c r="AC26" s="34">
        <v>0</v>
      </c>
      <c r="AD26" s="44">
        <f t="shared" si="0"/>
        <v>54.499999999975614</v>
      </c>
      <c r="AE26" s="10" t="s">
        <v>2</v>
      </c>
      <c r="AF26" s="38">
        <f>15+5/6</f>
        <v>15.833333333333334</v>
      </c>
      <c r="AG26" s="10"/>
      <c r="AH26" s="11"/>
    </row>
    <row r="27" spans="1:34" x14ac:dyDescent="0.2">
      <c r="A27" t="s">
        <v>39</v>
      </c>
      <c r="B27" s="16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-1</v>
      </c>
      <c r="I27" s="11">
        <v>0</v>
      </c>
      <c r="J27" s="11">
        <v>1</v>
      </c>
      <c r="K27" s="11">
        <v>0</v>
      </c>
      <c r="L27" s="17">
        <v>0</v>
      </c>
      <c r="M27" s="16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1</v>
      </c>
      <c r="AA27" s="11">
        <v>0</v>
      </c>
      <c r="AB27" s="11">
        <v>0</v>
      </c>
      <c r="AC27" s="34">
        <v>0</v>
      </c>
      <c r="AD27" s="44">
        <f t="shared" si="0"/>
        <v>96.166666666618198</v>
      </c>
      <c r="AE27" s="10" t="s">
        <v>2</v>
      </c>
      <c r="AF27" s="38">
        <f>89+1/6</f>
        <v>89.166666666666671</v>
      </c>
      <c r="AG27" s="10"/>
      <c r="AH27" s="11"/>
    </row>
    <row r="28" spans="1:34" x14ac:dyDescent="0.2">
      <c r="A28" t="s">
        <v>40</v>
      </c>
      <c r="B28" s="16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-1</v>
      </c>
      <c r="K28" s="11">
        <v>0</v>
      </c>
      <c r="L28" s="17">
        <v>1</v>
      </c>
      <c r="M28" s="16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1</v>
      </c>
      <c r="AB28" s="11">
        <v>0</v>
      </c>
      <c r="AC28" s="34">
        <v>0</v>
      </c>
      <c r="AD28" s="44">
        <f t="shared" si="0"/>
        <v>73.333333333381006</v>
      </c>
      <c r="AE28" s="10" t="s">
        <v>2</v>
      </c>
      <c r="AF28" s="38">
        <f>73+1/3</f>
        <v>73.333333333333329</v>
      </c>
      <c r="AG28" s="10"/>
      <c r="AH28" s="11"/>
    </row>
    <row r="29" spans="1:34" x14ac:dyDescent="0.2">
      <c r="A29" t="s">
        <v>41</v>
      </c>
      <c r="B29" s="8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-1</v>
      </c>
      <c r="I29" s="15">
        <v>0</v>
      </c>
      <c r="J29" s="15">
        <v>0</v>
      </c>
      <c r="K29" s="15">
        <v>0</v>
      </c>
      <c r="L29" s="9">
        <v>1</v>
      </c>
      <c r="M29" s="8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1</v>
      </c>
      <c r="AC29" s="50">
        <v>0</v>
      </c>
      <c r="AD29" s="45">
        <f t="shared" si="0"/>
        <v>169.4999999999992</v>
      </c>
      <c r="AE29" s="48" t="s">
        <v>2</v>
      </c>
      <c r="AF29" s="41">
        <f>40+5/6</f>
        <v>40.833333333333336</v>
      </c>
      <c r="AG29" s="10"/>
      <c r="AH29" s="11"/>
    </row>
    <row r="30" spans="1:34" x14ac:dyDescent="0.2">
      <c r="B30" s="1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4"/>
      <c r="AE30" s="51"/>
      <c r="AF30" s="14"/>
      <c r="AG30" s="11"/>
      <c r="AH30" s="11"/>
    </row>
    <row r="31" spans="1:34" x14ac:dyDescent="0.2">
      <c r="A31" s="2" t="s">
        <v>51</v>
      </c>
      <c r="B31" s="47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47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1">
        <v>0</v>
      </c>
      <c r="AD31" s="11"/>
      <c r="AE31" s="10"/>
      <c r="AF31" s="11"/>
      <c r="AG31" s="11"/>
      <c r="AH31" s="11"/>
    </row>
    <row r="32" spans="1:34" x14ac:dyDescent="0.2">
      <c r="A32" s="2" t="s">
        <v>43</v>
      </c>
      <c r="B32" s="8">
        <v>551.66666666666663</v>
      </c>
      <c r="C32" s="15">
        <v>551.66666666666663</v>
      </c>
      <c r="D32" s="15">
        <v>551.66666666666663</v>
      </c>
      <c r="E32" s="15">
        <v>551.66666666666663</v>
      </c>
      <c r="F32" s="15">
        <v>551.66666666666663</v>
      </c>
      <c r="G32" s="15">
        <v>551.66666666666663</v>
      </c>
      <c r="H32" s="15">
        <v>551.66666666666663</v>
      </c>
      <c r="I32" s="15">
        <v>551.66666666666663</v>
      </c>
      <c r="J32" s="15">
        <v>551.66666666666663</v>
      </c>
      <c r="K32" s="15">
        <v>551.66666666666663</v>
      </c>
      <c r="L32" s="15">
        <v>551.66666666666663</v>
      </c>
      <c r="M32" s="8">
        <v>10</v>
      </c>
      <c r="N32" s="15">
        <v>10</v>
      </c>
      <c r="O32" s="15">
        <v>10</v>
      </c>
      <c r="P32" s="15">
        <v>10</v>
      </c>
      <c r="Q32" s="15">
        <v>0</v>
      </c>
      <c r="R32" s="15">
        <v>0</v>
      </c>
      <c r="S32" s="15">
        <v>10</v>
      </c>
      <c r="T32" s="15">
        <v>10</v>
      </c>
      <c r="U32" s="15">
        <v>0</v>
      </c>
      <c r="V32" s="15">
        <v>10</v>
      </c>
      <c r="W32" s="15">
        <v>10</v>
      </c>
      <c r="X32" s="15">
        <v>10</v>
      </c>
      <c r="Y32" s="15">
        <v>10</v>
      </c>
      <c r="Z32" s="15">
        <v>10</v>
      </c>
      <c r="AA32" s="15">
        <v>10</v>
      </c>
      <c r="AB32" s="15">
        <v>0</v>
      </c>
      <c r="AC32" s="9">
        <v>100</v>
      </c>
      <c r="AD32" s="11"/>
      <c r="AE32" s="10"/>
      <c r="AF32" s="11"/>
      <c r="AG32" s="11"/>
      <c r="AH32" s="11"/>
    </row>
    <row r="33" spans="1:34" x14ac:dyDescent="0.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0"/>
      <c r="AF33" s="11"/>
      <c r="AG33" s="11"/>
      <c r="AH33" s="11"/>
    </row>
    <row r="34" spans="1:34" x14ac:dyDescent="0.2">
      <c r="A34" s="2" t="s">
        <v>52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1"/>
      <c r="AE34" s="10"/>
      <c r="AF34" s="11"/>
      <c r="AG34" s="11"/>
      <c r="AH34" s="11"/>
    </row>
    <row r="35" spans="1:34" x14ac:dyDescent="0.2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0"/>
      <c r="AF35" s="11"/>
      <c r="AG35" s="11"/>
      <c r="AH35" s="11"/>
    </row>
    <row r="36" spans="1:34" ht="14.25" x14ac:dyDescent="0.25">
      <c r="A36" s="2" t="s">
        <v>47</v>
      </c>
      <c r="B36" s="21">
        <v>0</v>
      </c>
      <c r="C36" s="22">
        <v>101.66666666666667</v>
      </c>
      <c r="D36" s="22">
        <v>218.33333333333334</v>
      </c>
      <c r="E36" s="22">
        <v>309.99999999999994</v>
      </c>
      <c r="F36" s="22">
        <v>329.16666666666663</v>
      </c>
      <c r="G36" s="22">
        <v>471.66666666666652</v>
      </c>
      <c r="H36" s="22">
        <v>322.16666666666731</v>
      </c>
      <c r="I36" s="22">
        <v>363.83333333330989</v>
      </c>
      <c r="J36" s="22">
        <v>418.33333333328551</v>
      </c>
      <c r="K36" s="22">
        <v>371.66666666666663</v>
      </c>
      <c r="L36" s="22">
        <v>491.66666666666652</v>
      </c>
      <c r="M36" s="22">
        <v>10</v>
      </c>
      <c r="N36" s="22">
        <v>10</v>
      </c>
      <c r="O36" s="22">
        <v>10</v>
      </c>
      <c r="P36" s="22">
        <v>0</v>
      </c>
      <c r="Q36" s="22">
        <v>0</v>
      </c>
      <c r="R36" s="22">
        <v>0</v>
      </c>
      <c r="S36" s="23">
        <v>10</v>
      </c>
      <c r="T36" s="21">
        <v>0</v>
      </c>
      <c r="U36" s="22">
        <v>0</v>
      </c>
      <c r="V36" s="22">
        <v>10</v>
      </c>
      <c r="W36" s="22">
        <v>10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59.99999999982947</v>
      </c>
      <c r="AD36" s="11"/>
      <c r="AE36" s="10"/>
      <c r="AF36" s="11"/>
      <c r="AG36" s="10"/>
      <c r="AH36" s="11"/>
    </row>
    <row r="37" spans="1:34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x14ac:dyDescent="0.2">
      <c r="AD38" s="12"/>
      <c r="AE38" s="12"/>
      <c r="AF38" s="11"/>
      <c r="AG38" s="11"/>
      <c r="AH38" s="11"/>
    </row>
  </sheetData>
  <pageMargins left="0.78740157499999996" right="0.78740157499999996" top="0.984251969" bottom="0.984251969" header="0.4921259845" footer="0.4921259845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9"/>
  <sheetViews>
    <sheetView topLeftCell="C1" workbookViewId="0">
      <selection activeCell="AH40" sqref="AH40"/>
    </sheetView>
  </sheetViews>
  <sheetFormatPr baseColWidth="10" defaultRowHeight="12.75" x14ac:dyDescent="0.2"/>
  <cols>
    <col min="1" max="1" width="30.28515625" customWidth="1"/>
    <col min="2" max="12" width="5.7109375" customWidth="1"/>
    <col min="13" max="28" width="6.28515625" customWidth="1"/>
    <col min="29" max="29" width="7.28515625" customWidth="1"/>
    <col min="30" max="30" width="8.42578125" customWidth="1"/>
    <col min="31" max="31" width="5.7109375" bestFit="1" customWidth="1"/>
    <col min="32" max="32" width="8.85546875" customWidth="1"/>
  </cols>
  <sheetData>
    <row r="1" spans="1:69" ht="15.75" x14ac:dyDescent="0.25">
      <c r="A1" s="18" t="s">
        <v>55</v>
      </c>
      <c r="B1" s="1"/>
    </row>
    <row r="3" spans="1:69" x14ac:dyDescent="0.2">
      <c r="A3" s="3" t="s">
        <v>54</v>
      </c>
    </row>
    <row r="5" spans="1:69" x14ac:dyDescent="0.2">
      <c r="A5" s="2" t="s">
        <v>44</v>
      </c>
      <c r="B5">
        <v>18</v>
      </c>
      <c r="C5">
        <v>28</v>
      </c>
    </row>
    <row r="8" spans="1:69" x14ac:dyDescent="0.2">
      <c r="A8" s="2" t="s">
        <v>0</v>
      </c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12" t="s">
        <v>11</v>
      </c>
      <c r="K8" s="12" t="s">
        <v>12</v>
      </c>
      <c r="L8" s="12" t="s">
        <v>13</v>
      </c>
      <c r="M8" s="12" t="s">
        <v>14</v>
      </c>
      <c r="N8" s="12" t="s">
        <v>15</v>
      </c>
      <c r="O8" s="12" t="s">
        <v>16</v>
      </c>
      <c r="P8" s="12" t="s">
        <v>17</v>
      </c>
      <c r="Q8" s="33" t="s">
        <v>56</v>
      </c>
      <c r="R8" s="33" t="s">
        <v>57</v>
      </c>
      <c r="S8" s="12" t="s">
        <v>18</v>
      </c>
      <c r="T8" s="12" t="s">
        <v>19</v>
      </c>
      <c r="U8" s="33" t="s">
        <v>58</v>
      </c>
      <c r="V8" s="12" t="s">
        <v>20</v>
      </c>
      <c r="W8" s="12" t="s">
        <v>21</v>
      </c>
      <c r="X8" s="12" t="s">
        <v>22</v>
      </c>
      <c r="Y8" s="12" t="s">
        <v>23</v>
      </c>
      <c r="Z8" s="12" t="s">
        <v>24</v>
      </c>
      <c r="AA8" s="12" t="s">
        <v>25</v>
      </c>
      <c r="AB8" s="33" t="s">
        <v>59</v>
      </c>
      <c r="AC8" s="33" t="s">
        <v>26</v>
      </c>
      <c r="AD8" s="19" t="s">
        <v>48</v>
      </c>
      <c r="AE8" s="20" t="s">
        <v>49</v>
      </c>
      <c r="AF8" s="19" t="s">
        <v>50</v>
      </c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</row>
    <row r="10" spans="1:69" ht="14.25" x14ac:dyDescent="0.25">
      <c r="A10" s="2" t="s">
        <v>45</v>
      </c>
      <c r="B10" s="4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4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5">
        <v>1</v>
      </c>
      <c r="AD10" s="36">
        <f>SUMPRODUCT(cj,xj)</f>
        <v>60.000000000000277</v>
      </c>
      <c r="AE10" s="11"/>
    </row>
    <row r="12" spans="1:69" x14ac:dyDescent="0.2">
      <c r="A12" s="2" t="s">
        <v>46</v>
      </c>
    </row>
    <row r="13" spans="1:69" x14ac:dyDescent="0.2">
      <c r="A13" s="32" t="s">
        <v>53</v>
      </c>
      <c r="B13" s="6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7">
        <v>0</v>
      </c>
      <c r="M13" s="6">
        <v>1</v>
      </c>
      <c r="N13" s="14">
        <v>1</v>
      </c>
      <c r="O13" s="14">
        <v>1</v>
      </c>
      <c r="P13" s="14">
        <v>1</v>
      </c>
      <c r="Q13" s="14">
        <v>1</v>
      </c>
      <c r="R13" s="14">
        <v>1</v>
      </c>
      <c r="S13" s="14">
        <v>1</v>
      </c>
      <c r="T13" s="14">
        <v>1</v>
      </c>
      <c r="U13" s="14">
        <v>1</v>
      </c>
      <c r="V13" s="14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1</v>
      </c>
      <c r="AC13" s="7">
        <v>-1</v>
      </c>
      <c r="AD13" s="39">
        <f t="shared" ref="AD13:AD30" si="0">SUMPRODUCT(B13:AC13,xj)</f>
        <v>-7.1054273576010019E-15</v>
      </c>
      <c r="AE13" s="35" t="s">
        <v>1</v>
      </c>
      <c r="AF13" s="40">
        <v>0</v>
      </c>
      <c r="AG13" s="10"/>
      <c r="AH13" s="11"/>
    </row>
    <row r="14" spans="1:69" x14ac:dyDescent="0.2">
      <c r="A14" t="s">
        <v>27</v>
      </c>
      <c r="B14" s="16">
        <v>0</v>
      </c>
      <c r="C14" s="11">
        <v>-1</v>
      </c>
      <c r="D14" s="11">
        <v>1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7">
        <v>0</v>
      </c>
      <c r="M14" s="16">
        <v>1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7">
        <v>0</v>
      </c>
      <c r="AD14" s="42">
        <f t="shared" si="0"/>
        <v>126.66666666666669</v>
      </c>
      <c r="AE14" s="24" t="s">
        <v>2</v>
      </c>
      <c r="AF14" s="38">
        <f>126+2/3</f>
        <v>126.66666666666667</v>
      </c>
      <c r="AG14" s="10"/>
      <c r="AH14" s="11"/>
    </row>
    <row r="15" spans="1:69" x14ac:dyDescent="0.2">
      <c r="A15" t="s">
        <v>28</v>
      </c>
      <c r="B15" s="16">
        <v>-1</v>
      </c>
      <c r="C15" s="11">
        <v>1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7">
        <v>0</v>
      </c>
      <c r="M15" s="16">
        <v>0</v>
      </c>
      <c r="N15" s="11">
        <v>1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7">
        <v>0</v>
      </c>
      <c r="AD15" s="42">
        <f t="shared" si="0"/>
        <v>111.66666666666667</v>
      </c>
      <c r="AE15" s="24" t="s">
        <v>2</v>
      </c>
      <c r="AF15" s="38">
        <f>111+2/3</f>
        <v>111.66666666666667</v>
      </c>
      <c r="AG15" s="10"/>
      <c r="AH15" s="11"/>
    </row>
    <row r="16" spans="1:69" x14ac:dyDescent="0.2">
      <c r="A16" t="s">
        <v>29</v>
      </c>
      <c r="B16" s="16">
        <v>0</v>
      </c>
      <c r="C16" s="11">
        <v>0</v>
      </c>
      <c r="D16" s="11">
        <v>-1</v>
      </c>
      <c r="E16" s="11">
        <v>1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7">
        <v>0</v>
      </c>
      <c r="M16" s="16">
        <v>0</v>
      </c>
      <c r="N16" s="11">
        <v>0</v>
      </c>
      <c r="O16" s="11">
        <v>1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7">
        <v>0</v>
      </c>
      <c r="AD16" s="42">
        <f t="shared" si="0"/>
        <v>101.66666666666663</v>
      </c>
      <c r="AE16" s="24" t="s">
        <v>2</v>
      </c>
      <c r="AF16" s="38">
        <f>101+2/3</f>
        <v>101.66666666666667</v>
      </c>
      <c r="AG16" s="10"/>
      <c r="AH16" s="11"/>
    </row>
    <row r="17" spans="1:34" x14ac:dyDescent="0.2">
      <c r="A17" t="s">
        <v>30</v>
      </c>
      <c r="B17" s="16">
        <v>0</v>
      </c>
      <c r="C17" s="11">
        <v>0</v>
      </c>
      <c r="D17" s="11">
        <v>-1</v>
      </c>
      <c r="E17" s="11">
        <v>1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7">
        <v>0</v>
      </c>
      <c r="M17" s="16">
        <v>0</v>
      </c>
      <c r="N17" s="11">
        <v>0</v>
      </c>
      <c r="O17" s="11">
        <v>0</v>
      </c>
      <c r="P17" s="11">
        <v>1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7">
        <v>0</v>
      </c>
      <c r="AD17" s="42">
        <f t="shared" si="0"/>
        <v>91.666666666666629</v>
      </c>
      <c r="AE17" s="24" t="s">
        <v>2</v>
      </c>
      <c r="AF17" s="38">
        <f>73+1/3</f>
        <v>73.333333333333329</v>
      </c>
      <c r="AG17" s="10"/>
      <c r="AH17" s="11"/>
    </row>
    <row r="18" spans="1:34" x14ac:dyDescent="0.2">
      <c r="A18" t="s">
        <v>31</v>
      </c>
      <c r="B18" s="16">
        <v>0</v>
      </c>
      <c r="C18" s="11">
        <v>0</v>
      </c>
      <c r="D18" s="11">
        <v>0</v>
      </c>
      <c r="E18" s="11">
        <v>-1</v>
      </c>
      <c r="F18" s="11">
        <v>0</v>
      </c>
      <c r="G18" s="11">
        <v>1</v>
      </c>
      <c r="H18" s="11">
        <v>0</v>
      </c>
      <c r="I18" s="11">
        <v>0</v>
      </c>
      <c r="J18" s="11">
        <v>0</v>
      </c>
      <c r="K18" s="11">
        <v>0</v>
      </c>
      <c r="L18" s="17">
        <v>0</v>
      </c>
      <c r="M18" s="16">
        <v>0</v>
      </c>
      <c r="N18" s="11">
        <v>0</v>
      </c>
      <c r="O18" s="11">
        <v>0</v>
      </c>
      <c r="P18" s="11">
        <v>0</v>
      </c>
      <c r="Q18" s="11">
        <v>1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7">
        <v>0</v>
      </c>
      <c r="AD18" s="42">
        <f t="shared" si="0"/>
        <v>161.66666666666674</v>
      </c>
      <c r="AE18" s="24" t="s">
        <v>2</v>
      </c>
      <c r="AF18" s="38">
        <f>12+1/6</f>
        <v>12.166666666666666</v>
      </c>
      <c r="AG18" s="10"/>
      <c r="AH18" s="11"/>
    </row>
    <row r="19" spans="1:34" x14ac:dyDescent="0.2">
      <c r="A19" t="s">
        <v>32</v>
      </c>
      <c r="B19" s="16">
        <v>0</v>
      </c>
      <c r="C19" s="11">
        <v>0</v>
      </c>
      <c r="D19" s="11">
        <v>0</v>
      </c>
      <c r="E19" s="11">
        <v>0</v>
      </c>
      <c r="F19" s="11">
        <v>0</v>
      </c>
      <c r="G19" s="11">
        <v>-1</v>
      </c>
      <c r="H19" s="11">
        <v>0</v>
      </c>
      <c r="I19" s="11">
        <v>0</v>
      </c>
      <c r="J19" s="11">
        <v>0</v>
      </c>
      <c r="K19" s="11">
        <v>0</v>
      </c>
      <c r="L19" s="17">
        <v>1</v>
      </c>
      <c r="M19" s="16">
        <v>0</v>
      </c>
      <c r="N19" s="11">
        <v>0</v>
      </c>
      <c r="O19" s="11">
        <v>0</v>
      </c>
      <c r="P19" s="11">
        <v>0</v>
      </c>
      <c r="Q19" s="11">
        <v>0</v>
      </c>
      <c r="R19" s="11">
        <v>1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7">
        <v>0</v>
      </c>
      <c r="AD19" s="42">
        <f t="shared" si="0"/>
        <v>19.999999999999886</v>
      </c>
      <c r="AE19" s="24" t="s">
        <v>2</v>
      </c>
      <c r="AF19" s="38">
        <v>20</v>
      </c>
      <c r="AG19" s="10"/>
      <c r="AH19" s="11"/>
    </row>
    <row r="20" spans="1:34" x14ac:dyDescent="0.2">
      <c r="A20" t="s">
        <v>42</v>
      </c>
      <c r="B20" s="16">
        <v>0</v>
      </c>
      <c r="C20" s="11">
        <v>0</v>
      </c>
      <c r="D20" s="11">
        <v>0</v>
      </c>
      <c r="E20" s="11">
        <v>-1</v>
      </c>
      <c r="F20" s="11">
        <v>1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7">
        <v>0</v>
      </c>
      <c r="M20" s="16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1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7">
        <v>0</v>
      </c>
      <c r="AD20" s="42">
        <f t="shared" si="0"/>
        <v>29.166666666666686</v>
      </c>
      <c r="AE20" s="24" t="s">
        <v>2</v>
      </c>
      <c r="AF20" s="38">
        <f>29+1/6</f>
        <v>29.166666666666668</v>
      </c>
      <c r="AG20" s="10"/>
      <c r="AH20" s="11"/>
    </row>
    <row r="21" spans="1:34" x14ac:dyDescent="0.2">
      <c r="A21" t="s">
        <v>33</v>
      </c>
      <c r="B21" s="16">
        <v>0</v>
      </c>
      <c r="C21" s="11">
        <v>0</v>
      </c>
      <c r="D21" s="11">
        <v>0</v>
      </c>
      <c r="E21" s="11">
        <v>-1</v>
      </c>
      <c r="F21" s="11">
        <v>0</v>
      </c>
      <c r="G21" s="11">
        <v>0</v>
      </c>
      <c r="H21" s="11">
        <v>1</v>
      </c>
      <c r="I21" s="11">
        <v>0</v>
      </c>
      <c r="J21" s="11">
        <v>0</v>
      </c>
      <c r="K21" s="11">
        <v>0</v>
      </c>
      <c r="L21" s="17">
        <v>0</v>
      </c>
      <c r="M21" s="16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1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7">
        <v>0</v>
      </c>
      <c r="AD21" s="42">
        <f t="shared" si="0"/>
        <v>12.166666666666401</v>
      </c>
      <c r="AE21" s="24" t="s">
        <v>2</v>
      </c>
      <c r="AF21" s="38">
        <f>12+1/6</f>
        <v>12.166666666666666</v>
      </c>
      <c r="AG21" s="10"/>
      <c r="AH21" s="11"/>
    </row>
    <row r="22" spans="1:34" x14ac:dyDescent="0.2">
      <c r="A22" t="s">
        <v>34</v>
      </c>
      <c r="B22" s="16">
        <v>0</v>
      </c>
      <c r="C22" s="11">
        <v>0</v>
      </c>
      <c r="D22" s="11">
        <v>0</v>
      </c>
      <c r="E22" s="11">
        <v>-1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7">
        <v>1</v>
      </c>
      <c r="M22" s="16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1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7">
        <v>0</v>
      </c>
      <c r="AD22" s="42">
        <f t="shared" si="0"/>
        <v>181.66666666666663</v>
      </c>
      <c r="AE22" s="24" t="s">
        <v>2</v>
      </c>
      <c r="AF22" s="38">
        <f>36+2/3</f>
        <v>36.666666666666664</v>
      </c>
      <c r="AG22" s="10"/>
      <c r="AH22" s="11"/>
    </row>
    <row r="23" spans="1:34" x14ac:dyDescent="0.2">
      <c r="A23" t="s">
        <v>35</v>
      </c>
      <c r="B23" s="16">
        <v>0</v>
      </c>
      <c r="C23" s="11">
        <v>0</v>
      </c>
      <c r="D23" s="11">
        <v>0</v>
      </c>
      <c r="E23" s="11">
        <v>0</v>
      </c>
      <c r="F23" s="11">
        <v>-1</v>
      </c>
      <c r="G23" s="11">
        <v>0</v>
      </c>
      <c r="H23" s="11">
        <v>0</v>
      </c>
      <c r="I23" s="11">
        <v>0</v>
      </c>
      <c r="J23" s="11">
        <v>0</v>
      </c>
      <c r="K23" s="11">
        <v>1</v>
      </c>
      <c r="L23" s="17">
        <v>0</v>
      </c>
      <c r="M23" s="16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1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7">
        <v>0</v>
      </c>
      <c r="AD23" s="42">
        <f t="shared" si="0"/>
        <v>52.5</v>
      </c>
      <c r="AE23" s="24" t="s">
        <v>2</v>
      </c>
      <c r="AF23" s="38">
        <v>52.5</v>
      </c>
      <c r="AG23" s="10"/>
      <c r="AH23" s="11"/>
    </row>
    <row r="24" spans="1:34" x14ac:dyDescent="0.2">
      <c r="A24" t="s">
        <v>36</v>
      </c>
      <c r="B24" s="16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-1</v>
      </c>
      <c r="L24" s="17">
        <v>1</v>
      </c>
      <c r="M24" s="16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1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7">
        <v>0</v>
      </c>
      <c r="AD24" s="42">
        <f t="shared" si="0"/>
        <v>129.99999999999994</v>
      </c>
      <c r="AE24" s="24" t="s">
        <v>2</v>
      </c>
      <c r="AF24" s="38">
        <v>130</v>
      </c>
      <c r="AG24" s="10"/>
      <c r="AH24" s="11"/>
    </row>
    <row r="25" spans="1:34" x14ac:dyDescent="0.2">
      <c r="A25" t="s">
        <v>37</v>
      </c>
      <c r="B25" s="16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-1</v>
      </c>
      <c r="I25" s="11">
        <v>1</v>
      </c>
      <c r="J25" s="11">
        <v>0</v>
      </c>
      <c r="K25" s="11">
        <v>0</v>
      </c>
      <c r="L25" s="17">
        <v>0</v>
      </c>
      <c r="M25" s="16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1</v>
      </c>
      <c r="Y25" s="11">
        <v>0</v>
      </c>
      <c r="Z25" s="11">
        <v>0</v>
      </c>
      <c r="AA25" s="11">
        <v>0</v>
      </c>
      <c r="AB25" s="11">
        <v>0</v>
      </c>
      <c r="AC25" s="17">
        <v>0</v>
      </c>
      <c r="AD25" s="42">
        <f t="shared" si="0"/>
        <v>41.666666666665947</v>
      </c>
      <c r="AE25" s="24" t="s">
        <v>2</v>
      </c>
      <c r="AF25" s="38">
        <f>41+2/3</f>
        <v>41.666666666666664</v>
      </c>
      <c r="AG25" s="10"/>
      <c r="AH25" s="11"/>
    </row>
    <row r="26" spans="1:34" x14ac:dyDescent="0.2">
      <c r="A26" t="s">
        <v>38</v>
      </c>
      <c r="B26" s="16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-1</v>
      </c>
      <c r="J26" s="11">
        <v>1</v>
      </c>
      <c r="K26" s="11">
        <v>0</v>
      </c>
      <c r="L26" s="17">
        <v>0</v>
      </c>
      <c r="M26" s="16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1</v>
      </c>
      <c r="Z26" s="11">
        <v>0</v>
      </c>
      <c r="AA26" s="11">
        <v>0</v>
      </c>
      <c r="AB26" s="11">
        <v>0</v>
      </c>
      <c r="AC26" s="17">
        <v>0</v>
      </c>
      <c r="AD26" s="42">
        <f t="shared" si="0"/>
        <v>47.500000000000284</v>
      </c>
      <c r="AE26" s="24" t="s">
        <v>2</v>
      </c>
      <c r="AF26" s="38">
        <f>15+5/6</f>
        <v>15.833333333333334</v>
      </c>
      <c r="AG26" s="10"/>
      <c r="AH26" s="11"/>
    </row>
    <row r="27" spans="1:34" x14ac:dyDescent="0.2">
      <c r="A27" t="s">
        <v>39</v>
      </c>
      <c r="B27" s="16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-1</v>
      </c>
      <c r="I27" s="11">
        <v>0</v>
      </c>
      <c r="J27" s="11">
        <v>1</v>
      </c>
      <c r="K27" s="11">
        <v>0</v>
      </c>
      <c r="L27" s="17">
        <v>0</v>
      </c>
      <c r="M27" s="16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1</v>
      </c>
      <c r="AA27" s="11">
        <v>0</v>
      </c>
      <c r="AB27" s="11">
        <v>0</v>
      </c>
      <c r="AC27" s="17">
        <v>0</v>
      </c>
      <c r="AD27" s="42">
        <f t="shared" si="0"/>
        <v>89.166666666666231</v>
      </c>
      <c r="AE27" s="24" t="s">
        <v>2</v>
      </c>
      <c r="AF27" s="38">
        <f>89+1/6</f>
        <v>89.166666666666671</v>
      </c>
      <c r="AG27" s="10"/>
      <c r="AH27" s="11"/>
    </row>
    <row r="28" spans="1:34" x14ac:dyDescent="0.2">
      <c r="A28" t="s">
        <v>40</v>
      </c>
      <c r="B28" s="16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-1</v>
      </c>
      <c r="K28" s="11">
        <v>0</v>
      </c>
      <c r="L28" s="17">
        <v>1</v>
      </c>
      <c r="M28" s="16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1</v>
      </c>
      <c r="AB28" s="11">
        <v>0</v>
      </c>
      <c r="AC28" s="17">
        <v>0</v>
      </c>
      <c r="AD28" s="42">
        <f t="shared" si="0"/>
        <v>80.333333333333997</v>
      </c>
      <c r="AE28" s="24" t="s">
        <v>2</v>
      </c>
      <c r="AF28" s="38">
        <f>73+1/3</f>
        <v>73.333333333333329</v>
      </c>
      <c r="AG28" s="10"/>
      <c r="AH28" s="11"/>
    </row>
    <row r="29" spans="1:34" x14ac:dyDescent="0.2">
      <c r="A29" t="s">
        <v>41</v>
      </c>
      <c r="B29" s="16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-1</v>
      </c>
      <c r="I29" s="11">
        <v>0</v>
      </c>
      <c r="J29" s="11">
        <v>0</v>
      </c>
      <c r="K29" s="11">
        <v>0</v>
      </c>
      <c r="L29" s="17">
        <v>1</v>
      </c>
      <c r="M29" s="16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1</v>
      </c>
      <c r="AC29" s="17">
        <v>0</v>
      </c>
      <c r="AD29" s="42">
        <f t="shared" si="0"/>
        <v>169.50000000000023</v>
      </c>
      <c r="AE29" s="24" t="s">
        <v>2</v>
      </c>
      <c r="AF29" s="38">
        <f>40+5/6</f>
        <v>40.833333333333336</v>
      </c>
      <c r="AG29" s="10"/>
      <c r="AH29" s="11"/>
    </row>
    <row r="30" spans="1:34" x14ac:dyDescent="0.2">
      <c r="A30" s="32" t="s">
        <v>61</v>
      </c>
      <c r="B30" s="8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9">
        <v>1</v>
      </c>
      <c r="M30" s="8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9">
        <v>0</v>
      </c>
      <c r="AD30" s="43">
        <f t="shared" si="0"/>
        <v>491.66666666666634</v>
      </c>
      <c r="AE30" s="25" t="s">
        <v>1</v>
      </c>
      <c r="AF30" s="41">
        <f>Durée!L36</f>
        <v>491.66666666666652</v>
      </c>
      <c r="AG30" s="10"/>
      <c r="AH30" s="11"/>
    </row>
    <row r="31" spans="1:34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0"/>
      <c r="AF31" s="11"/>
      <c r="AG31" s="11"/>
      <c r="AH31" s="11"/>
    </row>
    <row r="32" spans="1:34" x14ac:dyDescent="0.2">
      <c r="A32" s="2" t="s">
        <v>51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29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1">
        <v>0</v>
      </c>
      <c r="AD32" s="11"/>
      <c r="AE32" s="10"/>
      <c r="AF32" s="11"/>
      <c r="AG32" s="11"/>
      <c r="AH32" s="11"/>
    </row>
    <row r="33" spans="1:34" x14ac:dyDescent="0.2">
      <c r="A33" s="2" t="s">
        <v>43</v>
      </c>
      <c r="B33" s="8">
        <v>491.66666666666652</v>
      </c>
      <c r="C33" s="15">
        <v>491.66666666666652</v>
      </c>
      <c r="D33" s="15">
        <v>491.66666666666652</v>
      </c>
      <c r="E33" s="15">
        <v>491.66666666666652</v>
      </c>
      <c r="F33" s="15">
        <v>491.66666666666652</v>
      </c>
      <c r="G33" s="15">
        <v>491.66666666666652</v>
      </c>
      <c r="H33" s="15">
        <v>491.66666666666652</v>
      </c>
      <c r="I33" s="15">
        <v>491.66666666666652</v>
      </c>
      <c r="J33" s="15">
        <v>491.66666666666652</v>
      </c>
      <c r="K33" s="15">
        <v>491.66666666666652</v>
      </c>
      <c r="L33" s="15">
        <v>491.66666666666652</v>
      </c>
      <c r="M33" s="8">
        <v>10</v>
      </c>
      <c r="N33" s="15">
        <v>10</v>
      </c>
      <c r="O33" s="15">
        <v>10</v>
      </c>
      <c r="P33" s="15">
        <v>10</v>
      </c>
      <c r="Q33" s="15">
        <v>0</v>
      </c>
      <c r="R33" s="15">
        <v>0</v>
      </c>
      <c r="S33" s="15">
        <v>10</v>
      </c>
      <c r="T33" s="15">
        <v>10</v>
      </c>
      <c r="U33" s="15">
        <v>0</v>
      </c>
      <c r="V33" s="15">
        <v>10</v>
      </c>
      <c r="W33" s="15">
        <v>10</v>
      </c>
      <c r="X33" s="15">
        <v>10</v>
      </c>
      <c r="Y33" s="15">
        <v>10</v>
      </c>
      <c r="Z33" s="15">
        <v>10</v>
      </c>
      <c r="AA33" s="15">
        <v>10</v>
      </c>
      <c r="AB33" s="15">
        <v>0</v>
      </c>
      <c r="AC33" s="26">
        <v>100</v>
      </c>
      <c r="AD33" s="11"/>
      <c r="AE33" s="10"/>
      <c r="AF33" s="11"/>
      <c r="AG33" s="11"/>
      <c r="AH33" s="11"/>
    </row>
    <row r="34" spans="1:34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0"/>
      <c r="AF34" s="11"/>
      <c r="AG34" s="11"/>
      <c r="AH34" s="11"/>
    </row>
    <row r="35" spans="1:34" x14ac:dyDescent="0.2">
      <c r="A35" s="2" t="s">
        <v>52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1"/>
      <c r="AE35" s="10"/>
      <c r="AF35" s="11"/>
      <c r="AG35" s="11"/>
      <c r="AH35" s="11"/>
    </row>
    <row r="36" spans="1:34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0"/>
      <c r="AF36" s="11"/>
      <c r="AG36" s="11"/>
      <c r="AH36" s="11"/>
    </row>
    <row r="37" spans="1:34" ht="14.25" x14ac:dyDescent="0.25">
      <c r="A37" s="2" t="s">
        <v>47</v>
      </c>
      <c r="B37" s="21">
        <v>0</v>
      </c>
      <c r="C37" s="22">
        <v>101.66666666666667</v>
      </c>
      <c r="D37" s="22">
        <v>218.33333333333309</v>
      </c>
      <c r="E37" s="22">
        <v>309.99999999999972</v>
      </c>
      <c r="F37" s="22">
        <v>329.1666666666664</v>
      </c>
      <c r="G37" s="22">
        <v>471.66666666666646</v>
      </c>
      <c r="H37" s="22">
        <v>322.16666666666612</v>
      </c>
      <c r="I37" s="22">
        <v>363.83333333333206</v>
      </c>
      <c r="J37" s="22">
        <v>411.33333333333235</v>
      </c>
      <c r="K37" s="22">
        <v>371.6666666666664</v>
      </c>
      <c r="L37" s="46">
        <v>491.66666666666634</v>
      </c>
      <c r="M37" s="22">
        <v>10.000000000000266</v>
      </c>
      <c r="N37" s="22">
        <v>10</v>
      </c>
      <c r="O37" s="22">
        <v>10</v>
      </c>
      <c r="P37" s="22">
        <v>0</v>
      </c>
      <c r="Q37" s="22">
        <v>0</v>
      </c>
      <c r="R37" s="22">
        <v>0</v>
      </c>
      <c r="S37" s="23">
        <v>10</v>
      </c>
      <c r="T37" s="21">
        <v>0</v>
      </c>
      <c r="U37" s="22">
        <v>0</v>
      </c>
      <c r="V37" s="22">
        <v>10</v>
      </c>
      <c r="W37" s="22">
        <v>10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3">
        <v>60.000000000000277</v>
      </c>
      <c r="AD37" s="11"/>
      <c r="AE37" s="10"/>
      <c r="AF37" s="11"/>
      <c r="AG37" s="10"/>
      <c r="AH37" s="11"/>
    </row>
    <row r="38" spans="1:34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x14ac:dyDescent="0.2">
      <c r="AD39" s="12"/>
      <c r="AE39" s="12"/>
      <c r="AF39" s="11"/>
      <c r="AG39" s="11"/>
      <c r="AH3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11</vt:i4>
      </vt:variant>
    </vt:vector>
  </HeadingPairs>
  <TitlesOfParts>
    <vt:vector size="13" baseType="lpstr">
      <vt:lpstr>Durée</vt:lpstr>
      <vt:lpstr>Budget</vt:lpstr>
      <vt:lpstr>Durée!B.sup</vt:lpstr>
      <vt:lpstr>Budget!cj</vt:lpstr>
      <vt:lpstr>Durée!cj</vt:lpstr>
      <vt:lpstr>Budget!m</vt:lpstr>
      <vt:lpstr>Durée!m</vt:lpstr>
      <vt:lpstr>Budget!n</vt:lpstr>
      <vt:lpstr>Durée!n</vt:lpstr>
      <vt:lpstr>Budget!xj</vt:lpstr>
      <vt:lpstr>Durée!xj</vt:lpstr>
      <vt:lpstr>Budget!z</vt:lpstr>
      <vt:lpstr>Durée!z</vt:lpstr>
    </vt:vector>
  </TitlesOfParts>
  <Company>HEC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MOG7-20d.xlsx</dc:title>
  <dc:subject>Gisement de kimberlite</dc:subject>
  <dc:creator>Nobert, Ouellet, Parent</dc:creator>
  <dc:description>Méthodes d'optimisation pour la gestion,
Nobert, Ouellet, Parent,
Cheneliere, 2016,
chapitre 7, problème 20, question (d)</dc:description>
  <cp:lastModifiedBy>Roch Ouellet</cp:lastModifiedBy>
  <cp:lastPrinted>2001-08-07T18:07:55Z</cp:lastPrinted>
  <dcterms:created xsi:type="dcterms:W3CDTF">2000-01-04T16:37:50Z</dcterms:created>
  <dcterms:modified xsi:type="dcterms:W3CDTF">2015-11-25T19:38:01Z</dcterms:modified>
</cp:coreProperties>
</file>